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Password="CC96" lockStructure="1"/>
  <bookViews>
    <workbookView xWindow="0" yWindow="105" windowWidth="15195" windowHeight="8190"/>
  </bookViews>
  <sheets>
    <sheet name="1390 Expense Form" sheetId="1" r:id="rId1"/>
    <sheet name="Duplicate Housing Tab" sheetId="4" r:id="rId2"/>
    <sheet name="Document Requirements" sheetId="2" r:id="rId3"/>
    <sheet name="Paystub Descriptions" sheetId="3" r:id="rId4"/>
  </sheets>
  <definedNames>
    <definedName name="COL">'1390 Expense Form'!$Q$94:$Q$95</definedName>
    <definedName name="_xlnm.Print_Area" localSheetId="0">'1390 Expense Form'!$A$1:$AF$135</definedName>
    <definedName name="_xlnm.Print_Area" localSheetId="1">'Duplicate Housing Tab'!$A$1:$Y$31</definedName>
  </definedNames>
  <calcPr calcId="145621"/>
</workbook>
</file>

<file path=xl/calcChain.xml><?xml version="1.0" encoding="utf-8"?>
<calcChain xmlns="http://schemas.openxmlformats.org/spreadsheetml/2006/main">
  <c r="B4" i="4" l="1"/>
  <c r="H4" i="4" s="1"/>
  <c r="B3" i="4"/>
  <c r="H3" i="4" s="1"/>
  <c r="H5" i="4" s="1"/>
  <c r="I25" i="1" s="1"/>
  <c r="R130" i="1"/>
  <c r="R109" i="1"/>
  <c r="T95" i="1"/>
  <c r="T130" i="1" s="1"/>
  <c r="T94" i="1"/>
  <c r="S130" i="1" s="1"/>
  <c r="U130" i="1" s="1"/>
  <c r="I16" i="1" s="1"/>
  <c r="M16" i="1" s="1"/>
  <c r="G80" i="1" s="1"/>
  <c r="G88" i="1"/>
  <c r="G87" i="1"/>
  <c r="G83" i="1"/>
  <c r="AM63" i="1"/>
  <c r="AL63" i="1"/>
  <c r="AK63" i="1"/>
  <c r="AJ63" i="1"/>
  <c r="AN63" i="1" s="1"/>
  <c r="I48" i="1" s="1"/>
  <c r="M48" i="1" s="1"/>
  <c r="AI63" i="1"/>
  <c r="AH63" i="1"/>
  <c r="AG63" i="1"/>
  <c r="AF63" i="1"/>
  <c r="AE63" i="1"/>
  <c r="AM62" i="1"/>
  <c r="AN62" i="1" s="1"/>
  <c r="I47" i="1" s="1"/>
  <c r="M47" i="1" s="1"/>
  <c r="AL62" i="1"/>
  <c r="AK62" i="1"/>
  <c r="AJ62" i="1"/>
  <c r="AI62" i="1"/>
  <c r="AH62" i="1"/>
  <c r="AG62" i="1"/>
  <c r="AF62" i="1"/>
  <c r="AE62" i="1"/>
  <c r="AN61" i="1"/>
  <c r="I46" i="1" s="1"/>
  <c r="M46" i="1" s="1"/>
  <c r="AM61" i="1"/>
  <c r="AL61" i="1"/>
  <c r="AK61" i="1"/>
  <c r="AJ61" i="1"/>
  <c r="AI61" i="1"/>
  <c r="AH61" i="1"/>
  <c r="AG61" i="1"/>
  <c r="AF61" i="1"/>
  <c r="AE61" i="1"/>
  <c r="AM60" i="1"/>
  <c r="AN60" i="1" s="1"/>
  <c r="I45" i="1" s="1"/>
  <c r="M45" i="1" s="1"/>
  <c r="AL60" i="1"/>
  <c r="AK60" i="1"/>
  <c r="AJ60" i="1"/>
  <c r="AI60" i="1"/>
  <c r="AH60" i="1"/>
  <c r="AG60" i="1"/>
  <c r="AF60" i="1"/>
  <c r="AE60" i="1"/>
  <c r="AM59" i="1"/>
  <c r="AL59" i="1"/>
  <c r="AK59" i="1"/>
  <c r="AJ59" i="1"/>
  <c r="AN59" i="1" s="1"/>
  <c r="I44" i="1" s="1"/>
  <c r="M44" i="1" s="1"/>
  <c r="AI59" i="1"/>
  <c r="AH59" i="1"/>
  <c r="AG59" i="1"/>
  <c r="AF59" i="1"/>
  <c r="AE59" i="1"/>
  <c r="M59" i="1"/>
  <c r="AM58" i="1"/>
  <c r="AN58" i="1" s="1"/>
  <c r="I43" i="1" s="1"/>
  <c r="M43" i="1" s="1"/>
  <c r="AL58" i="1"/>
  <c r="AK58" i="1"/>
  <c r="AJ58" i="1"/>
  <c r="AI58" i="1"/>
  <c r="AH58" i="1"/>
  <c r="AG58" i="1"/>
  <c r="AF58" i="1"/>
  <c r="AE58" i="1"/>
  <c r="M58" i="1"/>
  <c r="M53" i="1"/>
  <c r="M52" i="1"/>
  <c r="AF43" i="1"/>
  <c r="M38" i="1"/>
  <c r="G85" i="1" s="1"/>
  <c r="E38" i="1"/>
  <c r="F38" i="1" s="1"/>
  <c r="E34" i="1"/>
  <c r="J34" i="1" s="1"/>
  <c r="M30" i="1"/>
  <c r="D21" i="1"/>
  <c r="H16" i="1"/>
  <c r="E16" i="1"/>
  <c r="M34" i="1" l="1"/>
  <c r="G84" i="1" s="1"/>
  <c r="K33" i="1"/>
  <c r="G86" i="1"/>
  <c r="J4" i="4"/>
  <c r="B5" i="4"/>
  <c r="C25" i="1" s="1"/>
  <c r="I38" i="1"/>
  <c r="S109" i="1"/>
  <c r="U109" i="1" s="1"/>
  <c r="E21" i="1" s="1"/>
  <c r="D3" i="4"/>
  <c r="L3" i="4"/>
  <c r="D4" i="4"/>
  <c r="L4" i="4"/>
  <c r="J3" i="4"/>
  <c r="J5" i="4" s="1"/>
  <c r="J25" i="1" s="1"/>
  <c r="T109" i="1"/>
  <c r="F3" i="4"/>
  <c r="F5" i="4" s="1"/>
  <c r="G25" i="1" s="1"/>
  <c r="N3" i="4"/>
  <c r="N5" i="4" s="1"/>
  <c r="L25" i="1" s="1"/>
  <c r="F4" i="4"/>
  <c r="N4" i="4"/>
  <c r="M21" i="1" l="1"/>
  <c r="G81" i="1" s="1"/>
  <c r="F21" i="1"/>
  <c r="O4" i="4"/>
  <c r="L5" i="4"/>
  <c r="K25" i="1" s="1"/>
  <c r="O3" i="4"/>
  <c r="O5" i="4" s="1"/>
  <c r="M25" i="1" s="1"/>
  <c r="G82" i="1" s="1"/>
  <c r="D5" i="4"/>
  <c r="E25" i="1" s="1"/>
  <c r="G89" i="1" l="1"/>
</calcChain>
</file>

<file path=xl/sharedStrings.xml><?xml version="1.0" encoding="utf-8"?>
<sst xmlns="http://schemas.openxmlformats.org/spreadsheetml/2006/main" count="480" uniqueCount="321">
  <si>
    <t>Employee Name:</t>
  </si>
  <si>
    <t>Personnel Number:</t>
  </si>
  <si>
    <t>Contact Phone Number:</t>
  </si>
  <si>
    <t>Payroll Transfer Date:</t>
  </si>
  <si>
    <t>Email Address:</t>
  </si>
  <si>
    <t>Directions:</t>
  </si>
  <si>
    <t>1.)  Fill out appropriate sections highlighted in yellow.</t>
  </si>
  <si>
    <t>2.)  Refer to the website for specific questions on program features or consult with your Relocation Consultant.</t>
  </si>
  <si>
    <t>SECTION A: Allowances</t>
  </si>
  <si>
    <t>Direct Home Sale Incentive</t>
  </si>
  <si>
    <t>Sales Price of Home</t>
  </si>
  <si>
    <t>Incentive Amount</t>
  </si>
  <si>
    <r>
      <t>New</t>
    </r>
    <r>
      <rPr>
        <sz val="10"/>
        <rFont val="Arial"/>
        <family val="2"/>
      </rPr>
      <t xml:space="preserve"> Location Index Number</t>
    </r>
  </si>
  <si>
    <r>
      <t>Old</t>
    </r>
    <r>
      <rPr>
        <sz val="10"/>
        <rFont val="Arial"/>
        <family val="2"/>
      </rPr>
      <t xml:space="preserve"> Location Index Number</t>
    </r>
  </si>
  <si>
    <t>Delta</t>
  </si>
  <si>
    <t>BHD Amount</t>
  </si>
  <si>
    <t>SECTION B: Renter's Assistance</t>
  </si>
  <si>
    <t>Professional Rental Finding Assistance</t>
  </si>
  <si>
    <t>Renter's Assistance</t>
  </si>
  <si>
    <t>Renter's Assistance Amount</t>
  </si>
  <si>
    <t>Lump Sum Payment</t>
  </si>
  <si>
    <t xml:space="preserve"># of Days with Duplicate Payments </t>
  </si>
  <si>
    <t>Monthly Mortgage Interest</t>
  </si>
  <si>
    <r>
      <t xml:space="preserve">Interest Amount Reimbursed - </t>
    </r>
    <r>
      <rPr>
        <sz val="10"/>
        <color indexed="10"/>
        <rFont val="Arial"/>
        <family val="2"/>
      </rPr>
      <t>(Auto Calculated)</t>
    </r>
  </si>
  <si>
    <t>Annual Property Tax</t>
  </si>
  <si>
    <r>
      <t xml:space="preserve">Property Tax Amount Reimbursed - </t>
    </r>
    <r>
      <rPr>
        <sz val="10"/>
        <color indexed="10"/>
        <rFont val="Arial"/>
        <family val="2"/>
      </rPr>
      <t>(Auto Calculated)</t>
    </r>
  </si>
  <si>
    <t>Annual Property Insurance</t>
  </si>
  <si>
    <r>
      <t xml:space="preserve">Property Insurance Amount Reimbursed - </t>
    </r>
    <r>
      <rPr>
        <sz val="10"/>
        <color indexed="10"/>
        <rFont val="Arial"/>
        <family val="2"/>
      </rPr>
      <t>(Auto Calculated)</t>
    </r>
  </si>
  <si>
    <t>Duplicate Housing in Old Location Total</t>
  </si>
  <si>
    <t>SECTION D: Closing Costs</t>
  </si>
  <si>
    <r>
      <t xml:space="preserve">Home Sale Closing Costs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</t>
    </r>
    <r>
      <rPr>
        <sz val="10"/>
        <rFont val="Arial"/>
        <family val="2"/>
      </rPr>
      <t>(If not directly billed to Chevron)</t>
    </r>
  </si>
  <si>
    <r>
      <t xml:space="preserve">Home Purchase Closing Costs       </t>
    </r>
    <r>
      <rPr>
        <b/>
        <sz val="10"/>
        <rFont val="Arial"/>
        <family val="2"/>
      </rPr>
      <t xml:space="preserve">                                                                    </t>
    </r>
    <r>
      <rPr>
        <sz val="10"/>
        <rFont val="Arial"/>
        <family val="2"/>
      </rPr>
      <t>(If not directly billed to Chevron)</t>
    </r>
  </si>
  <si>
    <t>Total Home Sale and Home Purchase Closing Costs</t>
  </si>
  <si>
    <t xml:space="preserve">Broker's Commission </t>
  </si>
  <si>
    <t xml:space="preserve">Other Seller's Closing Costs (reimbursable per policy) </t>
  </si>
  <si>
    <t>Loan Origination Fee and Discount Point</t>
  </si>
  <si>
    <t>Other Buyer's Closing Costs including Inspections (reimbursable per policy)</t>
  </si>
  <si>
    <t>SECTION E: Home Sale Loss Assistance</t>
  </si>
  <si>
    <t>Original Purchase Price of Property</t>
  </si>
  <si>
    <t>Sale Price of Property</t>
  </si>
  <si>
    <t>Total Home Sale Loss</t>
  </si>
  <si>
    <t>Home Sale Loss Assistance Total</t>
  </si>
  <si>
    <t>SECTION F: Bridging Loan Interest</t>
  </si>
  <si>
    <t>Last Night in Old Location</t>
  </si>
  <si>
    <t>Date Funds Advanced from Credit Union</t>
  </si>
  <si>
    <t>Date Credit Union Loan was Paid off</t>
  </si>
  <si>
    <t>Total # of Days Loan was Outstanding</t>
  </si>
  <si>
    <t>Total Reimbursable Days (Max. 45 Days)</t>
  </si>
  <si>
    <t>Total Interest Paid on Loan</t>
  </si>
  <si>
    <t>Reimbursable Bridging Loan Interest</t>
  </si>
  <si>
    <t>Wire Transfer Fee</t>
  </si>
  <si>
    <t>En Route to New Location</t>
  </si>
  <si>
    <t>First Night in New Location</t>
  </si>
  <si>
    <t>Choose the Day/Location from the Drop Down Menu</t>
  </si>
  <si>
    <t>Please choose Employee, Domestic Partner, Dependent, or All from the Drop Down Menu</t>
  </si>
  <si>
    <t>Date</t>
  </si>
  <si>
    <t># of Miles Driven</t>
  </si>
  <si>
    <t>Mileage Reimburs-ement</t>
  </si>
  <si>
    <t>Airfare (If Not Driving)</t>
  </si>
  <si>
    <t>Transportation To/From Airport</t>
  </si>
  <si>
    <t>Travel to New Location Total</t>
  </si>
  <si>
    <t>Employee</t>
  </si>
  <si>
    <t>Domestic Partner</t>
  </si>
  <si>
    <t>Dependent</t>
  </si>
  <si>
    <t>All</t>
  </si>
  <si>
    <t>SECTION H: Movement of Household Goods</t>
  </si>
  <si>
    <t>Mobile Home Transportation (Incl. Household Goods Shipment)</t>
  </si>
  <si>
    <t>Mobile Home Transportation Only (Excluding Household Goods Shipment)</t>
  </si>
  <si>
    <t>Pet shipping (Max. $350)</t>
  </si>
  <si>
    <t>Movement of Household Goods Total</t>
  </si>
  <si>
    <t>SECTION I: Family Assistance and Other Expenses</t>
  </si>
  <si>
    <t xml:space="preserve">Family Assistance </t>
  </si>
  <si>
    <t>Other Expenses</t>
  </si>
  <si>
    <t>Employment Agency</t>
  </si>
  <si>
    <t>Company Sponsored Career Assistance Program</t>
  </si>
  <si>
    <t>Recertification/ Relicense expense</t>
  </si>
  <si>
    <t>Miscellaneous Expenses Directly Related to Job Search</t>
  </si>
  <si>
    <t>Company Sponsored Family Support Program</t>
  </si>
  <si>
    <t>Other Family Assistance Expenses</t>
  </si>
  <si>
    <t xml:space="preserve">Other </t>
  </si>
  <si>
    <t>Other - Describe</t>
  </si>
  <si>
    <t>Total Family Assistance and Other Expenses</t>
  </si>
  <si>
    <t xml:space="preserve">Explain/List Other: </t>
  </si>
  <si>
    <t>Expense Totals</t>
  </si>
  <si>
    <t>Expense Type</t>
  </si>
  <si>
    <t>Total</t>
  </si>
  <si>
    <t>Allowances Total</t>
  </si>
  <si>
    <t>High Cost Renter's Assistance and Lease Break Total</t>
  </si>
  <si>
    <t>Duplicate Housing Total</t>
  </si>
  <si>
    <t>Closing Costs Total</t>
  </si>
  <si>
    <t>Bridging Loan Interest Reimbursement Total</t>
  </si>
  <si>
    <t>Family Assistance and Other Expenses Total</t>
  </si>
  <si>
    <t>Total Expenses</t>
  </si>
  <si>
    <t>YES</t>
  </si>
  <si>
    <t>NO</t>
  </si>
  <si>
    <t>Cost of Living</t>
  </si>
  <si>
    <t>High Cost</t>
  </si>
  <si>
    <t>Very High Cost</t>
  </si>
  <si>
    <t>Range</t>
  </si>
  <si>
    <t>HC</t>
  </si>
  <si>
    <t>VHC</t>
  </si>
  <si>
    <t>0-32</t>
  </si>
  <si>
    <t>33-67</t>
  </si>
  <si>
    <t>68-100</t>
  </si>
  <si>
    <t>101+</t>
  </si>
  <si>
    <t>Delta=</t>
  </si>
  <si>
    <t>Standard</t>
  </si>
  <si>
    <t># of Cars Driven (max two)</t>
  </si>
  <si>
    <t>Rate</t>
  </si>
  <si>
    <t>***Please note IRS mileage rate change based on the date you traveled.***</t>
  </si>
  <si>
    <t>Adjusted Basis - Purchase Price  x 95%</t>
  </si>
  <si>
    <r>
      <t xml:space="preserve"># of Days with Duplicate Payments (Max 90 days) - </t>
    </r>
    <r>
      <rPr>
        <sz val="10"/>
        <color indexed="10"/>
        <rFont val="Arial"/>
        <family val="2"/>
      </rPr>
      <t>(Auto Calculated)</t>
    </r>
  </si>
  <si>
    <t>Lease Break Assistance</t>
  </si>
  <si>
    <t>Reimburse Lease Penalty up to 2 Months Rent</t>
  </si>
  <si>
    <t xml:space="preserve">1% Home Buyer Incentive </t>
  </si>
  <si>
    <t>Total of DHSI and BHD Allowances</t>
  </si>
  <si>
    <t>Total Assistance (max $750)</t>
  </si>
  <si>
    <t>Bridging Loan Interest Total</t>
  </si>
  <si>
    <t>SECTION G: Travel to New Location / Dup Housing Return Trip</t>
  </si>
  <si>
    <t>Travel to New Location/ Return Trip Total</t>
  </si>
  <si>
    <t>Lodging (N/A for Return Trips)</t>
  </si>
  <si>
    <t>Meal Per Diem (N/A for Return Trips)</t>
  </si>
  <si>
    <t>Dup Housing Return Trip</t>
  </si>
  <si>
    <t>date1</t>
  </si>
  <si>
    <t>date2</t>
  </si>
  <si>
    <t>date3</t>
  </si>
  <si>
    <t>date4</t>
  </si>
  <si>
    <t>date5</t>
  </si>
  <si>
    <t>date6</t>
  </si>
  <si>
    <t>rate</t>
  </si>
  <si>
    <t>3.)  Receipts are required for all expenditures over $25.</t>
  </si>
  <si>
    <t>General Guidelines</t>
  </si>
  <si>
    <t>Tips are not reimbursable</t>
  </si>
  <si>
    <t>Payments to family and friends are not reimbursable</t>
  </si>
  <si>
    <t>Hand written notes are not reimbursable</t>
  </si>
  <si>
    <t>If written in a language other than English, a translation must be provided</t>
  </si>
  <si>
    <t>Needs to be legible. Documents that are too faint to be read will be denied.</t>
  </si>
  <si>
    <t>Benefit</t>
  </si>
  <si>
    <t xml:space="preserve">Necessary Documentation </t>
  </si>
  <si>
    <t>Unacceptable Documentation</t>
  </si>
  <si>
    <t>Equity Statement Provided by Brookfield GRS</t>
  </si>
  <si>
    <t>Basic Housing Differential</t>
  </si>
  <si>
    <t>Executed new home purchase contract or final HUD1 closing statement</t>
  </si>
  <si>
    <t>High Cost Renter's Assistance</t>
  </si>
  <si>
    <t>Executed new lease in the new location</t>
  </si>
  <si>
    <t>Handwritten notes as a lease agreement</t>
  </si>
  <si>
    <t>Paid in full receipt from rental assistance company</t>
  </si>
  <si>
    <t>Unpaid invoice or quote</t>
  </si>
  <si>
    <t>Handwritten receipt</t>
  </si>
  <si>
    <t>Written check, un-cashed</t>
  </si>
  <si>
    <t>Home Maintenance Allowance</t>
  </si>
  <si>
    <t>One of the below</t>
  </si>
  <si>
    <t>Current mortgage statement (relative to initiation date) showing proof of last payment made</t>
  </si>
  <si>
    <t>Homeowners insurance statement showing coverage on or after the date of authorization and proof of payment</t>
  </si>
  <si>
    <t>Tax bill and proof of payment</t>
  </si>
  <si>
    <t>Paid in full receipt for lease break penalty</t>
  </si>
  <si>
    <t xml:space="preserve">Hand written notes of lease break </t>
  </si>
  <si>
    <t>Original lease</t>
  </si>
  <si>
    <t>Handwritten note of Lease break  by Land Lord without proof of payment</t>
  </si>
  <si>
    <t>Proof of payment</t>
  </si>
  <si>
    <t>Duplicate Housing in Old Location</t>
  </si>
  <si>
    <t>Copies of current mortgage statements showing payment made during the duplicate housing period being requested</t>
  </si>
  <si>
    <t xml:space="preserve">Mortgage statements prior to duplicate housing time frame </t>
  </si>
  <si>
    <t>Copies of tax bills and proof of payment if not included in escrow or not broken out in escrow details</t>
  </si>
  <si>
    <t>Unpaid tax bills</t>
  </si>
  <si>
    <t>Copies of insurance bills and proof of payment (if not included in escrow or not broken out in escrow details)</t>
  </si>
  <si>
    <t>Unpaid Insurance invoices</t>
  </si>
  <si>
    <t>Copies of HOA payments made</t>
  </si>
  <si>
    <t>Mortgage statements that do not break out escrow payments</t>
  </si>
  <si>
    <t xml:space="preserve">Home Sale Closing Costs      </t>
  </si>
  <si>
    <t>Certified HUD1 Closing statement</t>
  </si>
  <si>
    <t>Estimated HUD 1 Statement</t>
  </si>
  <si>
    <t>(If not directly billed to Chevron)</t>
  </si>
  <si>
    <t>Good Faith Estimate</t>
  </si>
  <si>
    <t>New Home Purchase Closing Costs</t>
  </si>
  <si>
    <t>New Home Purchase Inspections</t>
  </si>
  <si>
    <t>Paid in full receipts stating inspected property address and inspection type</t>
  </si>
  <si>
    <t>Unpaid invoices</t>
  </si>
  <si>
    <t>Home Sale Loss Assistance</t>
  </si>
  <si>
    <t>Original executed HUD (if unavailable the Title company certified copy is acceptable)</t>
  </si>
  <si>
    <t>Estimated HUD 1 statement</t>
  </si>
  <si>
    <t>Paid in full receipts for all company approved capital improvements (if applicable per policy)</t>
  </si>
  <si>
    <t>Unpaid invoices or not paid in full invoices</t>
  </si>
  <si>
    <t>Proof of payment for each capital improvement</t>
  </si>
  <si>
    <t>Legible Receipts</t>
  </si>
  <si>
    <t>Receipts lacking product/service descriptions</t>
  </si>
  <si>
    <t>An organized submission of the receipts and projects with explanation</t>
  </si>
  <si>
    <t>Credit card receipts</t>
  </si>
  <si>
    <t>Receipts with only item numbers or Sku’s</t>
  </si>
  <si>
    <t>Bridging Loan Interest</t>
  </si>
  <si>
    <t>Bridge Loan payoff statement from Chevron Federal Credit Union</t>
  </si>
  <si>
    <t xml:space="preserve">Travel to New Location </t>
  </si>
  <si>
    <t xml:space="preserve">Airfare: Paid in full airline itinerary or receipt showing cost of travel with To/From locations </t>
  </si>
  <si>
    <t>Quotes</t>
  </si>
  <si>
    <t>Hotel:Hotel Folio/Invoice showing charge details and payment in full</t>
  </si>
  <si>
    <t>Itineraries/booking confirmation w/o proof of payment</t>
  </si>
  <si>
    <t xml:space="preserve">Mileage: based on Rand McNally shortest distance work location to work location </t>
  </si>
  <si>
    <t>Baggage fees:1 bag per person with proof payment (excluded from $75 rule)</t>
  </si>
  <si>
    <t>Flight itineraries that are quotes or are copied and pasted into a word document</t>
  </si>
  <si>
    <t>Pet Transport: Proof of payment for pet transport with detailed description</t>
  </si>
  <si>
    <t>Proof of payment (if not on itinerary)</t>
  </si>
  <si>
    <t xml:space="preserve"> Duplicate Housing Return Trip</t>
  </si>
  <si>
    <t xml:space="preserve">You are eligible for 1 trip after each 30 days of Duplicate Housing incurred. </t>
  </si>
  <si>
    <t xml:space="preserve"> Itineraries/booking confirmation w/o proof of payment</t>
  </si>
  <si>
    <t xml:space="preserve">1% Buyers marketing Incentive </t>
  </si>
  <si>
    <t>If used for closing costs:   Final Equity reflecting buyer's closing cost credit.</t>
  </si>
  <si>
    <t>Improvements done prior to consultant approval are invalid</t>
  </si>
  <si>
    <t>(Temporary Provision)</t>
  </si>
  <si>
    <t>If used for Cosmetic Improvements:</t>
  </si>
  <si>
    <t>Consultant approved list of improvements</t>
  </si>
  <si>
    <t>Proof of payment (mandatory); cash payments must be substantiated if they are to be considered for reimbursement</t>
  </si>
  <si>
    <t>Paid in full receipts detailing improvements</t>
  </si>
  <si>
    <t>Family Assistance</t>
  </si>
  <si>
    <t>Receipt for documents, lessons, or other recertification requirements</t>
  </si>
  <si>
    <t>Hand written notes as receipts</t>
  </si>
  <si>
    <t>Receipts for Career assistance</t>
  </si>
  <si>
    <t>No homemade invoices</t>
  </si>
  <si>
    <t>Invoices from DwellWorks, Vandover, and The Impact Group showing pmt</t>
  </si>
  <si>
    <t>Certificate from prior state</t>
  </si>
  <si>
    <t>Broofield Account Description (Expense Detail Summary)</t>
  </si>
  <si>
    <t>Domestic (S1) payroll Description</t>
  </si>
  <si>
    <t>Expat (S2) Payroll Description</t>
  </si>
  <si>
    <t>Additional Tax Makeup</t>
  </si>
  <si>
    <t>Reimb TDA Excess State Tx</t>
  </si>
  <si>
    <t>N/A</t>
  </si>
  <si>
    <t>Appliance Allowance</t>
  </si>
  <si>
    <t>Area Tour</t>
  </si>
  <si>
    <t>Relo Expense</t>
  </si>
  <si>
    <t>Moving Expense</t>
  </si>
  <si>
    <t>Auto Allowance</t>
  </si>
  <si>
    <t>Auto Loss Allowance</t>
  </si>
  <si>
    <t>Basic Housing Diff-BHD</t>
  </si>
  <si>
    <t>Bonus</t>
  </si>
  <si>
    <t>Home Sale Incentive</t>
  </si>
  <si>
    <t>Bridge Loan Int-Home Purchase</t>
  </si>
  <si>
    <t>Dup Housing-Int/Taxes</t>
  </si>
  <si>
    <t>Relo Exp - Ln Pts/Dup Hse</t>
  </si>
  <si>
    <t>Mov Exp - Int/Tax/Ln Fee</t>
  </si>
  <si>
    <t>Dup Housing-Other</t>
  </si>
  <si>
    <t>Employee Educ Allowance</t>
  </si>
  <si>
    <t>Relo Employee Educ Allow</t>
  </si>
  <si>
    <t>Final Move-Car Rental</t>
  </si>
  <si>
    <t>Relo Expense (W2 - Excl)</t>
  </si>
  <si>
    <t>Final Move-Lodging</t>
  </si>
  <si>
    <t>Final Move-Meals</t>
  </si>
  <si>
    <t>Final Move-Miles Excluded</t>
  </si>
  <si>
    <t>Final Move-Miles Tax</t>
  </si>
  <si>
    <t>Final Move-Other</t>
  </si>
  <si>
    <t>Final Move-Transport</t>
  </si>
  <si>
    <t>HHG-Pet Transport</t>
  </si>
  <si>
    <t>HHG-Self Move</t>
  </si>
  <si>
    <t>High Cost Renters Assist-HCRA</t>
  </si>
  <si>
    <t>Renters Assistance</t>
  </si>
  <si>
    <t>High Cost Renters Assist-HCRA (recurring)</t>
  </si>
  <si>
    <t>Home Leave-Other</t>
  </si>
  <si>
    <t>House Allow-GUP</t>
  </si>
  <si>
    <t>Home Maintanance Allowance</t>
  </si>
  <si>
    <t>House Hunt-Lodging</t>
  </si>
  <si>
    <t>House Hunt-Meals</t>
  </si>
  <si>
    <t>House Hunt-Other</t>
  </si>
  <si>
    <t>House Hunt-Transport</t>
  </si>
  <si>
    <t>HP-Closing Costs (paid to EE)</t>
  </si>
  <si>
    <t>HP-Inspections</t>
  </si>
  <si>
    <t>Hypothetical Tax</t>
  </si>
  <si>
    <t>Additional Tax Makeup (ATM)</t>
  </si>
  <si>
    <t>Incidental Relo Allow</t>
  </si>
  <si>
    <t>Incidental Exp Allow TDA</t>
  </si>
  <si>
    <t>Lease Cancel-Property</t>
  </si>
  <si>
    <t>Lease Cancel-Vehicle</t>
  </si>
  <si>
    <t>Loss on Sale Allowance (Home)</t>
  </si>
  <si>
    <t>Loss on Sale- Vehicle</t>
  </si>
  <si>
    <t>Lump Sum-GUP</t>
  </si>
  <si>
    <t>Misc Deductible paid to EE</t>
  </si>
  <si>
    <t>Misc Exp Allow-GUP</t>
  </si>
  <si>
    <t>1221/1343 (GME)</t>
  </si>
  <si>
    <t>Misc Exp Allow-Net Chk</t>
  </si>
  <si>
    <t>Misc Expense Allowance</t>
  </si>
  <si>
    <t>Pre Mktg- HS Allowance</t>
  </si>
  <si>
    <t>Property Mgmt- Repairs/ Maintenance</t>
  </si>
  <si>
    <t>Other Relo Expense</t>
  </si>
  <si>
    <t>Relo Exp - Txbl NO GUP</t>
  </si>
  <si>
    <t>Outside GMAC Prgm</t>
  </si>
  <si>
    <t>Relo Allow-GUP</t>
  </si>
  <si>
    <t>1% Incidental Allowance</t>
  </si>
  <si>
    <t>Rest and Relaxation Allow</t>
  </si>
  <si>
    <t>Settling In Allow-GUP</t>
  </si>
  <si>
    <t>Spousal Allowance</t>
  </si>
  <si>
    <t>Spouse Allowance</t>
  </si>
  <si>
    <t>Tax Consulting</t>
  </si>
  <si>
    <t>TDA-Lodging &lt; 12 Mths</t>
  </si>
  <si>
    <t>Relo Exp -  Non-reptl/TDA</t>
  </si>
  <si>
    <t>MovExp - Non-rpt TFA</t>
  </si>
  <si>
    <t>TDA-Meals &lt; 12 Mths</t>
  </si>
  <si>
    <t>TDA-Misc. &lt; 12 Mths</t>
  </si>
  <si>
    <t>Temp Living-Furn Rent</t>
  </si>
  <si>
    <t>Temp Living-Lodging</t>
  </si>
  <si>
    <t>Temp Living-Meals</t>
  </si>
  <si>
    <t>Temp Living-Mileage</t>
  </si>
  <si>
    <t>Temp Living-Other</t>
  </si>
  <si>
    <t>Temp Living-Security Deposit</t>
  </si>
  <si>
    <t>Temp Living-Transport</t>
  </si>
  <si>
    <t>Temp Living-Utilities</t>
  </si>
  <si>
    <t>Visa/Passport Employee</t>
  </si>
  <si>
    <t>Visa/Passport Family</t>
  </si>
  <si>
    <t>4.)  Send form and scanned receipts to the Brookfield GRS expense team at chevronexpense@brookfieldgrs.com.</t>
  </si>
  <si>
    <r>
      <t xml:space="preserve">Utilities Amount (Water) Reimbursed 
</t>
    </r>
    <r>
      <rPr>
        <sz val="10"/>
        <color rgb="FFFF0000"/>
        <rFont val="Arial"/>
        <family val="2"/>
      </rPr>
      <t>(Auto Calculated)</t>
    </r>
  </si>
  <si>
    <r>
      <t xml:space="preserve">Utilities Amount (Electric) Reimbursed 
</t>
    </r>
    <r>
      <rPr>
        <sz val="10"/>
        <color rgb="FFFF0000"/>
        <rFont val="Arial"/>
        <family val="2"/>
      </rPr>
      <t>(Auto Calculated)</t>
    </r>
  </si>
  <si>
    <r>
      <t>Utilities Amount (</t>
    </r>
    <r>
      <rPr>
        <b/>
        <sz val="10"/>
        <color rgb="FF0000CC"/>
        <rFont val="Arial"/>
        <family val="2"/>
      </rPr>
      <t>Water</t>
    </r>
    <r>
      <rPr>
        <sz val="10"/>
        <rFont val="Arial"/>
        <family val="2"/>
      </rPr>
      <t xml:space="preserve">) </t>
    </r>
  </si>
  <si>
    <r>
      <t>Utilities Amount (</t>
    </r>
    <r>
      <rPr>
        <b/>
        <sz val="10"/>
        <color rgb="FF0000CC"/>
        <rFont val="Arial"/>
        <family val="2"/>
      </rPr>
      <t>Electric</t>
    </r>
    <r>
      <rPr>
        <sz val="10"/>
        <rFont val="Arial"/>
        <family val="2"/>
      </rPr>
      <t xml:space="preserve">) </t>
    </r>
  </si>
  <si>
    <r>
      <t>Utilities Amount (</t>
    </r>
    <r>
      <rPr>
        <b/>
        <sz val="10"/>
        <color rgb="FF0000CC"/>
        <rFont val="Arial"/>
        <family val="2"/>
      </rPr>
      <t>Gas Fuel, Other</t>
    </r>
    <r>
      <rPr>
        <sz val="10"/>
        <rFont val="Arial"/>
        <family val="2"/>
      </rPr>
      <t>)</t>
    </r>
  </si>
  <si>
    <t>**Please note, data entered on this tab will automaticallly flow back to the main expense report form.</t>
  </si>
  <si>
    <t>SECTION C: Duplicate Housing in Old Location</t>
  </si>
  <si>
    <r>
      <t xml:space="preserve">SECTION C: Duplicate Housing in Old Location - </t>
    </r>
    <r>
      <rPr>
        <b/>
        <u/>
        <sz val="12"/>
        <color rgb="FF0000CC"/>
        <rFont val="Arial"/>
        <family val="2"/>
      </rPr>
      <t>See Duplicate Housing Tab</t>
    </r>
  </si>
  <si>
    <r>
      <t xml:space="preserve">Utilities Amount (Gas, Fuel or Other) Reimbursed 
</t>
    </r>
    <r>
      <rPr>
        <sz val="10"/>
        <color rgb="FFFF0000"/>
        <rFont val="Arial"/>
        <family val="2"/>
      </rPr>
      <t>(Auto Calculated)</t>
    </r>
  </si>
  <si>
    <t>Inits as of 1/1/15</t>
  </si>
  <si>
    <t>BHD</t>
  </si>
  <si>
    <r>
      <t xml:space="preserve">Basic Housing Differential </t>
    </r>
    <r>
      <rPr>
        <b/>
        <vertAlign val="subscript"/>
        <sz val="12"/>
        <rFont val="Arial"/>
        <family val="2"/>
      </rPr>
      <t>(</t>
    </r>
    <r>
      <rPr>
        <b/>
        <vertAlign val="subscript"/>
        <sz val="12"/>
        <color rgb="FF0000CC"/>
        <rFont val="Arial"/>
        <family val="2"/>
      </rPr>
      <t>Please Fill in Cost of Living</t>
    </r>
    <r>
      <rPr>
        <b/>
        <vertAlign val="subscript"/>
        <sz val="12"/>
        <rFont val="Arial"/>
        <family val="2"/>
      </rPr>
      <t>)</t>
    </r>
  </si>
  <si>
    <r>
      <t xml:space="preserve">High Cost Renter's Assistance </t>
    </r>
    <r>
      <rPr>
        <b/>
        <vertAlign val="subscript"/>
        <sz val="12"/>
        <rFont val="Arial"/>
        <family val="2"/>
      </rPr>
      <t>(</t>
    </r>
    <r>
      <rPr>
        <b/>
        <vertAlign val="subscript"/>
        <sz val="12"/>
        <color rgb="FF0000CC"/>
        <rFont val="Arial"/>
        <family val="2"/>
      </rPr>
      <t>Please Fill in Cost of Living</t>
    </r>
    <r>
      <rPr>
        <b/>
        <vertAlign val="subscript"/>
        <sz val="12"/>
        <rFont val="Arial"/>
        <family val="2"/>
      </rPr>
      <t>)</t>
    </r>
  </si>
  <si>
    <t>HCRA</t>
  </si>
  <si>
    <t>1390_New_1.9.15</t>
  </si>
  <si>
    <t>GO 1390 for Relocations Initiated On or After 1/1/15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</si>
</sst>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* #,##0_);_(* \(#,##0\);_(* &quot;-&quot;??_);_(@_)"/>
    <numFmt numFmtId="166" formatCode="mm/dd/yy"/>
    <numFmt numFmtId="167" formatCode="&quot;$&quot;#,##0.00"/>
  </numFmts>
  <fonts count="2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4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bscript"/>
      <sz val="12"/>
      <name val="Arial"/>
      <family val="2"/>
    </font>
    <font>
      <b/>
      <sz val="11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u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00CC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b/>
      <u/>
      <sz val="12"/>
      <color rgb="FF0000CC"/>
      <name val="Arial"/>
      <family val="2"/>
    </font>
    <font>
      <b/>
      <sz val="10"/>
      <color rgb="FFFF0000"/>
      <name val="Arial"/>
      <family val="2"/>
    </font>
    <font>
      <b/>
      <vertAlign val="subscript"/>
      <sz val="12"/>
      <color rgb="FF0000C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9" fillId="0" borderId="0">
      <alignment vertical="top"/>
    </xf>
  </cellStyleXfs>
  <cellXfs count="380">
    <xf numFmtId="0" fontId="0" fillId="0" borderId="0" xfId="0"/>
    <xf numFmtId="0" fontId="0" fillId="0" borderId="1" xfId="0" applyFill="1" applyBorder="1" applyProtection="1"/>
    <xf numFmtId="1" fontId="0" fillId="2" borderId="2" xfId="0" applyNumberFormat="1" applyFill="1" applyBorder="1" applyProtection="1">
      <protection locked="0"/>
    </xf>
    <xf numFmtId="44" fontId="0" fillId="2" borderId="2" xfId="2" applyFont="1" applyFill="1" applyBorder="1" applyProtection="1">
      <protection locked="0"/>
    </xf>
    <xf numFmtId="44" fontId="0" fillId="2" borderId="2" xfId="0" applyNumberFormat="1" applyFill="1" applyBorder="1" applyAlignment="1" applyProtection="1">
      <protection locked="0"/>
    </xf>
    <xf numFmtId="44" fontId="0" fillId="2" borderId="3" xfId="0" applyNumberFormat="1" applyFill="1" applyBorder="1" applyAlignment="1" applyProtection="1">
      <alignment horizontal="center" wrapText="1"/>
      <protection locked="0"/>
    </xf>
    <xf numFmtId="1" fontId="0" fillId="2" borderId="3" xfId="0" applyNumberFormat="1" applyFill="1" applyBorder="1" applyAlignment="1" applyProtection="1">
      <alignment horizontal="center" wrapText="1"/>
      <protection locked="0"/>
    </xf>
    <xf numFmtId="44" fontId="0" fillId="2" borderId="2" xfId="0" applyNumberFormat="1" applyFill="1" applyBorder="1" applyProtection="1">
      <protection locked="0"/>
    </xf>
    <xf numFmtId="44" fontId="0" fillId="2" borderId="2" xfId="2" applyNumberFormat="1" applyFont="1" applyFill="1" applyBorder="1" applyProtection="1">
      <protection locked="0"/>
    </xf>
    <xf numFmtId="44" fontId="0" fillId="2" borderId="2" xfId="0" applyNumberFormat="1" applyFill="1" applyBorder="1" applyAlignment="1" applyProtection="1">
      <alignment horizontal="center" wrapText="1"/>
      <protection locked="0"/>
    </xf>
    <xf numFmtId="44" fontId="0" fillId="2" borderId="3" xfId="0" applyNumberFormat="1" applyFill="1" applyBorder="1" applyAlignment="1" applyProtection="1">
      <protection locked="0"/>
    </xf>
    <xf numFmtId="166" fontId="0" fillId="2" borderId="3" xfId="1" applyNumberFormat="1" applyFont="1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166" fontId="0" fillId="2" borderId="3" xfId="0" applyNumberFormat="1" applyFill="1" applyBorder="1" applyProtection="1">
      <protection locked="0"/>
    </xf>
    <xf numFmtId="44" fontId="0" fillId="2" borderId="3" xfId="2" applyNumberFormat="1" applyFont="1" applyFill="1" applyBorder="1" applyProtection="1">
      <protection locked="0"/>
    </xf>
    <xf numFmtId="14" fontId="0" fillId="2" borderId="2" xfId="2" applyNumberFormat="1" applyFont="1" applyFill="1" applyBorder="1" applyProtection="1">
      <protection locked="0"/>
    </xf>
    <xf numFmtId="14" fontId="0" fillId="2" borderId="3" xfId="2" applyNumberFormat="1" applyFont="1" applyFill="1" applyBorder="1" applyProtection="1">
      <protection locked="0"/>
    </xf>
    <xf numFmtId="44" fontId="0" fillId="2" borderId="3" xfId="0" applyNumberFormat="1" applyFill="1" applyBorder="1" applyProtection="1">
      <protection locked="0"/>
    </xf>
    <xf numFmtId="14" fontId="0" fillId="0" borderId="1" xfId="0" applyNumberFormat="1" applyFill="1" applyBorder="1" applyProtection="1"/>
    <xf numFmtId="0" fontId="6" fillId="0" borderId="1" xfId="3" applyFill="1" applyBorder="1" applyAlignment="1" applyProtection="1"/>
    <xf numFmtId="0" fontId="0" fillId="0" borderId="1" xfId="0" applyFill="1" applyBorder="1" applyAlignment="1" applyProtection="1"/>
    <xf numFmtId="0" fontId="7" fillId="0" borderId="1" xfId="0" applyFont="1" applyFill="1" applyBorder="1" applyProtection="1"/>
    <xf numFmtId="0" fontId="0" fillId="0" borderId="0" xfId="0" applyProtection="1"/>
    <xf numFmtId="0" fontId="4" fillId="3" borderId="4" xfId="0" applyFont="1" applyFill="1" applyBorder="1" applyProtection="1"/>
    <xf numFmtId="0" fontId="0" fillId="3" borderId="1" xfId="0" applyFill="1" applyBorder="1" applyProtection="1"/>
    <xf numFmtId="0" fontId="0" fillId="3" borderId="5" xfId="0" applyFill="1" applyBorder="1" applyProtection="1"/>
    <xf numFmtId="0" fontId="4" fillId="3" borderId="6" xfId="0" applyFont="1" applyFill="1" applyBorder="1" applyProtection="1"/>
    <xf numFmtId="0" fontId="0" fillId="3" borderId="7" xfId="0" applyFill="1" applyBorder="1" applyProtection="1"/>
    <xf numFmtId="0" fontId="5" fillId="3" borderId="1" xfId="0" applyFont="1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4" fillId="0" borderId="10" xfId="0" applyFont="1" applyFill="1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5" fillId="0" borderId="13" xfId="0" applyFont="1" applyBorder="1" applyAlignment="1" applyProtection="1"/>
    <xf numFmtId="0" fontId="0" fillId="0" borderId="14" xfId="0" applyBorder="1" applyAlignment="1" applyProtection="1"/>
    <xf numFmtId="0" fontId="0" fillId="0" borderId="15" xfId="0" applyBorder="1" applyAlignment="1" applyProtection="1"/>
    <xf numFmtId="0" fontId="5" fillId="0" borderId="16" xfId="0" applyFont="1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5" fillId="0" borderId="16" xfId="0" applyFont="1" applyFill="1" applyBorder="1" applyAlignment="1" applyProtection="1"/>
    <xf numFmtId="0" fontId="8" fillId="0" borderId="0" xfId="0" applyFont="1" applyProtection="1"/>
    <xf numFmtId="0" fontId="4" fillId="0" borderId="3" xfId="0" applyFont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44" fontId="0" fillId="0" borderId="3" xfId="2" applyFont="1" applyBorder="1" applyAlignment="1" applyProtection="1">
      <alignment horizontal="center"/>
    </xf>
    <xf numFmtId="44" fontId="0" fillId="0" borderId="3" xfId="2" applyFont="1" applyBorder="1" applyAlignment="1" applyProtection="1">
      <alignment horizontal="center" wrapText="1"/>
    </xf>
    <xf numFmtId="44" fontId="0" fillId="4" borderId="19" xfId="2" applyFont="1" applyFill="1" applyBorder="1" applyProtection="1"/>
    <xf numFmtId="0" fontId="0" fillId="4" borderId="20" xfId="0" applyFill="1" applyBorder="1" applyAlignment="1" applyProtection="1">
      <alignment horizontal="center" wrapText="1"/>
    </xf>
    <xf numFmtId="166" fontId="4" fillId="0" borderId="3" xfId="1" applyNumberFormat="1" applyFont="1" applyBorder="1" applyAlignment="1" applyProtection="1">
      <alignment horizontal="center" wrapText="1"/>
    </xf>
    <xf numFmtId="165" fontId="0" fillId="0" borderId="3" xfId="1" applyNumberFormat="1" applyFont="1" applyBorder="1" applyAlignment="1" applyProtection="1">
      <alignment horizontal="center"/>
    </xf>
    <xf numFmtId="44" fontId="0" fillId="4" borderId="19" xfId="0" applyNumberFormat="1" applyFill="1" applyBorder="1" applyProtection="1"/>
    <xf numFmtId="165" fontId="0" fillId="0" borderId="2" xfId="1" applyNumberFormat="1" applyFont="1" applyBorder="1" applyProtection="1"/>
    <xf numFmtId="44" fontId="0" fillId="0" borderId="2" xfId="2" applyFont="1" applyBorder="1" applyProtection="1"/>
    <xf numFmtId="0" fontId="0" fillId="0" borderId="20" xfId="0" applyBorder="1" applyAlignment="1" applyProtection="1">
      <alignment horizontal="center" wrapText="1"/>
    </xf>
    <xf numFmtId="0" fontId="0" fillId="3" borderId="20" xfId="0" applyFill="1" applyBorder="1" applyAlignment="1" applyProtection="1"/>
    <xf numFmtId="0" fontId="0" fillId="0" borderId="20" xfId="0" applyFill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/>
    </xf>
    <xf numFmtId="44" fontId="0" fillId="4" borderId="20" xfId="2" applyFont="1" applyFill="1" applyBorder="1" applyProtection="1"/>
    <xf numFmtId="44" fontId="0" fillId="4" borderId="20" xfId="2" applyFont="1" applyFill="1" applyBorder="1" applyAlignment="1" applyProtection="1">
      <alignment horizontal="center" wrapText="1"/>
    </xf>
    <xf numFmtId="44" fontId="0" fillId="0" borderId="3" xfId="0" applyNumberFormat="1" applyFill="1" applyBorder="1" applyAlignment="1" applyProtection="1"/>
    <xf numFmtId="44" fontId="0" fillId="0" borderId="20" xfId="2" applyFont="1" applyBorder="1" applyAlignment="1" applyProtection="1">
      <alignment horizontal="center" wrapText="1"/>
    </xf>
    <xf numFmtId="165" fontId="0" fillId="0" borderId="3" xfId="1" applyNumberFormat="1" applyFont="1" applyBorder="1" applyAlignment="1" applyProtection="1"/>
    <xf numFmtId="1" fontId="0" fillId="0" borderId="3" xfId="1" applyNumberFormat="1" applyFont="1" applyBorder="1" applyAlignment="1" applyProtection="1"/>
    <xf numFmtId="7" fontId="0" fillId="4" borderId="20" xfId="2" applyNumberFormat="1" applyFont="1" applyFill="1" applyBorder="1" applyProtection="1"/>
    <xf numFmtId="44" fontId="0" fillId="0" borderId="3" xfId="2" applyFont="1" applyBorder="1" applyProtection="1"/>
    <xf numFmtId="0" fontId="10" fillId="0" borderId="0" xfId="0" applyFont="1" applyProtection="1"/>
    <xf numFmtId="0" fontId="0" fillId="0" borderId="0" xfId="0" applyAlignment="1" applyProtection="1"/>
    <xf numFmtId="0" fontId="4" fillId="0" borderId="0" xfId="0" applyFont="1" applyFill="1" applyBorder="1" applyAlignment="1" applyProtection="1">
      <alignment horizontal="center"/>
    </xf>
    <xf numFmtId="44" fontId="0" fillId="0" borderId="21" xfId="2" applyFont="1" applyBorder="1" applyAlignment="1" applyProtection="1">
      <alignment horizontal="center"/>
    </xf>
    <xf numFmtId="0" fontId="0" fillId="0" borderId="0" xfId="0" applyFill="1" applyBorder="1" applyAlignment="1" applyProtection="1"/>
    <xf numFmtId="44" fontId="0" fillId="0" borderId="22" xfId="2" applyNumberFormat="1" applyFont="1" applyBorder="1" applyAlignment="1" applyProtection="1">
      <alignment horizontal="center"/>
    </xf>
    <xf numFmtId="7" fontId="0" fillId="0" borderId="22" xfId="2" applyNumberFormat="1" applyFont="1" applyBorder="1" applyAlignment="1" applyProtection="1">
      <alignment horizontal="center"/>
    </xf>
    <xf numFmtId="44" fontId="0" fillId="0" borderId="22" xfId="0" applyNumberFormat="1" applyBorder="1" applyAlignment="1" applyProtection="1">
      <alignment horizontal="center"/>
    </xf>
    <xf numFmtId="44" fontId="4" fillId="4" borderId="23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right" vertical="top"/>
    </xf>
    <xf numFmtId="0" fontId="4" fillId="3" borderId="1" xfId="0" applyFont="1" applyFill="1" applyBorder="1" applyProtection="1"/>
    <xf numFmtId="0" fontId="5" fillId="3" borderId="6" xfId="0" applyFont="1" applyFill="1" applyBorder="1" applyProtection="1"/>
    <xf numFmtId="0" fontId="7" fillId="3" borderId="24" xfId="0" applyFont="1" applyFill="1" applyBorder="1" applyProtection="1"/>
    <xf numFmtId="14" fontId="0" fillId="2" borderId="3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/>
    <xf numFmtId="0" fontId="0" fillId="0" borderId="2" xfId="0" applyBorder="1" applyProtection="1"/>
    <xf numFmtId="14" fontId="0" fillId="0" borderId="2" xfId="0" applyNumberFormat="1" applyBorder="1" applyProtection="1"/>
    <xf numFmtId="0" fontId="0" fillId="0" borderId="0" xfId="0" applyBorder="1" applyProtection="1"/>
    <xf numFmtId="0" fontId="0" fillId="3" borderId="0" xfId="0" applyNumberFormat="1" applyFill="1" applyBorder="1" applyAlignment="1" applyProtection="1"/>
    <xf numFmtId="44" fontId="0" fillId="0" borderId="28" xfId="2" applyFont="1" applyBorder="1" applyAlignment="1" applyProtection="1">
      <alignment horizontal="center" wrapText="1"/>
    </xf>
    <xf numFmtId="0" fontId="3" fillId="3" borderId="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 vertical="center" wrapText="1"/>
    </xf>
    <xf numFmtId="8" fontId="0" fillId="0" borderId="0" xfId="0" applyNumberFormat="1" applyProtection="1"/>
    <xf numFmtId="0" fontId="5" fillId="0" borderId="20" xfId="0" applyFont="1" applyFill="1" applyBorder="1" applyAlignment="1" applyProtection="1">
      <alignment horizontal="center" wrapText="1"/>
    </xf>
    <xf numFmtId="44" fontId="5" fillId="0" borderId="28" xfId="2" applyFont="1" applyBorder="1" applyAlignment="1" applyProtection="1">
      <alignment horizontal="center" wrapText="1"/>
    </xf>
    <xf numFmtId="0" fontId="5" fillId="4" borderId="20" xfId="0" applyFont="1" applyFill="1" applyBorder="1" applyAlignment="1" applyProtection="1">
      <alignment horizontal="center" wrapText="1"/>
    </xf>
    <xf numFmtId="0" fontId="0" fillId="6" borderId="0" xfId="0" applyFill="1" applyBorder="1" applyProtection="1"/>
    <xf numFmtId="0" fontId="0" fillId="7" borderId="0" xfId="0" applyFill="1" applyBorder="1" applyProtection="1"/>
    <xf numFmtId="0" fontId="16" fillId="7" borderId="0" xfId="0" applyFont="1" applyFill="1" applyAlignment="1" applyProtection="1">
      <alignment horizontal="center"/>
    </xf>
    <xf numFmtId="14" fontId="16" fillId="0" borderId="0" xfId="0" applyNumberFormat="1" applyFont="1" applyBorder="1" applyProtection="1"/>
    <xf numFmtId="14" fontId="16" fillId="0" borderId="0" xfId="0" applyNumberFormat="1" applyFont="1" applyProtection="1"/>
    <xf numFmtId="0" fontId="0" fillId="0" borderId="31" xfId="0" applyBorder="1" applyProtection="1"/>
    <xf numFmtId="0" fontId="0" fillId="7" borderId="31" xfId="0" applyFill="1" applyBorder="1" applyProtection="1"/>
    <xf numFmtId="0" fontId="0" fillId="0" borderId="2" xfId="0" applyFill="1" applyBorder="1" applyProtection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" fillId="8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" xfId="0" applyFont="1" applyBorder="1"/>
    <xf numFmtId="0" fontId="5" fillId="0" borderId="53" xfId="0" applyFont="1" applyBorder="1"/>
    <xf numFmtId="0" fontId="5" fillId="0" borderId="54" xfId="0" applyFont="1" applyBorder="1"/>
    <xf numFmtId="0" fontId="5" fillId="0" borderId="26" xfId="0" applyFont="1" applyFill="1" applyBorder="1"/>
    <xf numFmtId="0" fontId="5" fillId="0" borderId="3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27" xfId="0" applyFont="1" applyBorder="1" applyAlignment="1">
      <alignment horizontal="left"/>
    </xf>
    <xf numFmtId="0" fontId="5" fillId="0" borderId="54" xfId="0" applyFont="1" applyFill="1" applyBorder="1"/>
    <xf numFmtId="0" fontId="5" fillId="0" borderId="26" xfId="0" applyFont="1" applyBorder="1"/>
    <xf numFmtId="0" fontId="5" fillId="0" borderId="55" xfId="0" applyFont="1" applyBorder="1"/>
    <xf numFmtId="0" fontId="5" fillId="0" borderId="27" xfId="0" applyFont="1" applyBorder="1"/>
    <xf numFmtId="0" fontId="5" fillId="0" borderId="3" xfId="0" applyFont="1" applyBorder="1"/>
    <xf numFmtId="0" fontId="5" fillId="0" borderId="53" xfId="0" applyFont="1" applyFill="1" applyBorder="1"/>
    <xf numFmtId="0" fontId="5" fillId="0" borderId="55" xfId="0" applyFont="1" applyFill="1" applyBorder="1"/>
    <xf numFmtId="0" fontId="5" fillId="0" borderId="3" xfId="0" applyFont="1" applyFill="1" applyBorder="1"/>
    <xf numFmtId="0" fontId="5" fillId="0" borderId="3" xfId="0" applyFont="1" applyBorder="1" applyAlignment="1">
      <alignment horizontal="left"/>
    </xf>
    <xf numFmtId="0" fontId="5" fillId="0" borderId="53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56" xfId="0" applyFont="1" applyBorder="1"/>
    <xf numFmtId="0" fontId="5" fillId="0" borderId="14" xfId="0" applyFont="1" applyBorder="1"/>
    <xf numFmtId="0" fontId="5" fillId="0" borderId="0" xfId="0" applyFont="1" applyBorder="1"/>
    <xf numFmtId="0" fontId="5" fillId="0" borderId="25" xfId="0" applyFont="1" applyBorder="1"/>
    <xf numFmtId="0" fontId="5" fillId="0" borderId="56" xfId="0" applyFont="1" applyFill="1" applyBorder="1"/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55" xfId="0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20" fillId="0" borderId="57" xfId="4" applyFont="1" applyBorder="1" applyAlignment="1">
      <alignment horizontal="left" vertical="top" readingOrder="1"/>
    </xf>
    <xf numFmtId="0" fontId="20" fillId="0" borderId="57" xfId="4" applyFont="1" applyFill="1" applyBorder="1" applyAlignment="1">
      <alignment horizontal="left" vertical="top" readingOrder="1"/>
    </xf>
    <xf numFmtId="0" fontId="5" fillId="0" borderId="0" xfId="0" applyFont="1" applyAlignment="1">
      <alignment vertical="top"/>
    </xf>
    <xf numFmtId="0" fontId="20" fillId="0" borderId="58" xfId="4" applyFont="1" applyBorder="1" applyAlignment="1">
      <alignment horizontal="left" vertical="top" readingOrder="1"/>
    </xf>
    <xf numFmtId="0" fontId="0" fillId="3" borderId="20" xfId="0" applyFill="1" applyBorder="1" applyAlignment="1" applyProtection="1"/>
    <xf numFmtId="0" fontId="0" fillId="0" borderId="45" xfId="0" applyBorder="1" applyAlignment="1" applyProtection="1">
      <alignment horizontal="center" wrapText="1"/>
    </xf>
    <xf numFmtId="44" fontId="0" fillId="2" borderId="28" xfId="0" applyNumberFormat="1" applyFill="1" applyBorder="1" applyAlignment="1" applyProtection="1">
      <protection locked="0"/>
    </xf>
    <xf numFmtId="44" fontId="0" fillId="2" borderId="29" xfId="0" applyNumberFormat="1" applyFill="1" applyBorder="1" applyAlignment="1" applyProtection="1">
      <protection locked="0"/>
    </xf>
    <xf numFmtId="44" fontId="0" fillId="2" borderId="28" xfId="0" applyNumberFormat="1" applyFill="1" applyBorder="1" applyProtection="1">
      <protection locked="0"/>
    </xf>
    <xf numFmtId="44" fontId="0" fillId="2" borderId="29" xfId="0" applyNumberFormat="1" applyFill="1" applyBorder="1" applyProtection="1">
      <protection locked="0"/>
    </xf>
    <xf numFmtId="44" fontId="0" fillId="2" borderId="59" xfId="0" applyNumberFormat="1" applyFill="1" applyBorder="1" applyAlignment="1" applyProtection="1">
      <protection locked="0"/>
    </xf>
    <xf numFmtId="44" fontId="0" fillId="2" borderId="34" xfId="0" applyNumberFormat="1" applyFill="1" applyBorder="1" applyAlignment="1" applyProtection="1">
      <protection locked="0"/>
    </xf>
    <xf numFmtId="0" fontId="0" fillId="3" borderId="8" xfId="0" applyNumberFormat="1" applyFill="1" applyBorder="1" applyAlignment="1" applyProtection="1"/>
    <xf numFmtId="0" fontId="0" fillId="4" borderId="9" xfId="0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165" fontId="0" fillId="0" borderId="0" xfId="1" applyNumberFormat="1" applyFont="1" applyFill="1" applyBorder="1" applyProtection="1"/>
    <xf numFmtId="44" fontId="0" fillId="0" borderId="0" xfId="2" applyFont="1" applyFill="1" applyBorder="1" applyProtection="1"/>
    <xf numFmtId="0" fontId="23" fillId="0" borderId="0" xfId="0" applyFont="1" applyProtection="1"/>
    <xf numFmtId="0" fontId="24" fillId="0" borderId="0" xfId="0" applyFont="1" applyProtection="1"/>
    <xf numFmtId="8" fontId="24" fillId="0" borderId="0" xfId="0" applyNumberFormat="1" applyFont="1" applyProtection="1"/>
    <xf numFmtId="44" fontId="4" fillId="0" borderId="0" xfId="2" applyFont="1" applyFill="1" applyBorder="1" applyProtection="1"/>
    <xf numFmtId="44" fontId="4" fillId="4" borderId="19" xfId="2" applyFont="1" applyFill="1" applyBorder="1" applyProtection="1"/>
    <xf numFmtId="44" fontId="0" fillId="0" borderId="0" xfId="0" applyNumberFormat="1" applyProtection="1"/>
    <xf numFmtId="44" fontId="4" fillId="0" borderId="36" xfId="2" applyFont="1" applyFill="1" applyBorder="1" applyProtection="1"/>
    <xf numFmtId="1" fontId="0" fillId="0" borderId="0" xfId="0" applyNumberFormat="1" applyFill="1" applyBorder="1" applyProtection="1"/>
    <xf numFmtId="44" fontId="0" fillId="0" borderId="2" xfId="2" applyFont="1" applyFill="1" applyBorder="1" applyProtection="1"/>
    <xf numFmtId="0" fontId="0" fillId="0" borderId="56" xfId="0" applyBorder="1" applyProtection="1"/>
    <xf numFmtId="0" fontId="0" fillId="0" borderId="54" xfId="0" applyBorder="1" applyProtection="1"/>
    <xf numFmtId="0" fontId="0" fillId="0" borderId="25" xfId="0" applyBorder="1" applyProtection="1"/>
    <xf numFmtId="0" fontId="0" fillId="0" borderId="0" xfId="0" applyBorder="1" applyAlignment="1" applyProtection="1"/>
    <xf numFmtId="0" fontId="0" fillId="0" borderId="26" xfId="0" applyBorder="1" applyProtection="1"/>
    <xf numFmtId="0" fontId="4" fillId="0" borderId="0" xfId="0" applyFont="1" applyFill="1" applyBorder="1" applyAlignment="1" applyProtection="1"/>
    <xf numFmtId="165" fontId="0" fillId="0" borderId="0" xfId="0" applyNumberFormat="1" applyFill="1" applyBorder="1" applyAlignment="1" applyProtection="1">
      <alignment horizontal="left"/>
    </xf>
    <xf numFmtId="0" fontId="0" fillId="0" borderId="28" xfId="0" applyBorder="1" applyProtection="1"/>
    <xf numFmtId="0" fontId="0" fillId="0" borderId="14" xfId="0" applyBorder="1" applyProtection="1"/>
    <xf numFmtId="0" fontId="0" fillId="0" borderId="27" xfId="0" applyBorder="1" applyProtection="1"/>
    <xf numFmtId="44" fontId="0" fillId="0" borderId="0" xfId="0" applyNumberFormat="1" applyFill="1" applyBorder="1" applyAlignment="1" applyProtection="1"/>
    <xf numFmtId="44" fontId="0" fillId="0" borderId="0" xfId="2" applyFont="1" applyFill="1" applyBorder="1" applyAlignment="1" applyProtection="1">
      <alignment horizontal="center"/>
      <protection locked="0"/>
    </xf>
    <xf numFmtId="165" fontId="0" fillId="0" borderId="0" xfId="1" applyNumberFormat="1" applyFont="1" applyFill="1" applyBorder="1" applyProtection="1">
      <protection locked="0"/>
    </xf>
    <xf numFmtId="0" fontId="0" fillId="0" borderId="0" xfId="2" applyNumberFormat="1" applyFont="1" applyFill="1" applyBorder="1" applyProtection="1"/>
    <xf numFmtId="0" fontId="0" fillId="0" borderId="8" xfId="0" applyNumberFormat="1" applyFill="1" applyBorder="1" applyAlignment="1" applyProtection="1"/>
    <xf numFmtId="44" fontId="0" fillId="0" borderId="19" xfId="0" applyNumberFormat="1" applyFill="1" applyBorder="1" applyProtection="1"/>
    <xf numFmtId="0" fontId="0" fillId="0" borderId="41" xfId="2" applyNumberFormat="1" applyFont="1" applyFill="1" applyBorder="1" applyAlignment="1" applyProtection="1"/>
    <xf numFmtId="0" fontId="3" fillId="3" borderId="25" xfId="0" applyNumberFormat="1" applyFont="1" applyFill="1" applyBorder="1" applyAlignment="1" applyProtection="1">
      <alignment horizontal="center"/>
    </xf>
    <xf numFmtId="0" fontId="0" fillId="3" borderId="25" xfId="0" applyNumberFormat="1" applyFill="1" applyBorder="1" applyAlignment="1" applyProtection="1">
      <alignment horizontal="center"/>
    </xf>
    <xf numFmtId="0" fontId="0" fillId="3" borderId="24" xfId="0" applyNumberFormat="1" applyFill="1" applyBorder="1" applyAlignment="1" applyProtection="1"/>
    <xf numFmtId="0" fontId="3" fillId="3" borderId="26" xfId="0" applyNumberFormat="1" applyFont="1" applyFill="1" applyBorder="1" applyAlignment="1" applyProtection="1">
      <alignment horizontal="center"/>
    </xf>
    <xf numFmtId="0" fontId="0" fillId="3" borderId="26" xfId="0" applyNumberFormat="1" applyFill="1" applyBorder="1" applyAlignment="1" applyProtection="1">
      <alignment horizontal="center"/>
    </xf>
    <xf numFmtId="0" fontId="0" fillId="3" borderId="32" xfId="2" applyNumberFormat="1" applyFont="1" applyFill="1" applyBorder="1" applyAlignment="1" applyProtection="1"/>
    <xf numFmtId="42" fontId="0" fillId="0" borderId="8" xfId="2" applyNumberFormat="1" applyFont="1" applyFill="1" applyBorder="1" applyProtection="1"/>
    <xf numFmtId="44" fontId="0" fillId="0" borderId="36" xfId="0" applyNumberFormat="1" applyFill="1" applyBorder="1" applyAlignment="1" applyProtection="1"/>
    <xf numFmtId="165" fontId="0" fillId="2" borderId="36" xfId="1" applyNumberFormat="1" applyFont="1" applyFill="1" applyBorder="1" applyProtection="1">
      <protection locked="0"/>
    </xf>
    <xf numFmtId="0" fontId="0" fillId="0" borderId="36" xfId="2" applyNumberFormat="1" applyFont="1" applyBorder="1" applyProtection="1"/>
    <xf numFmtId="42" fontId="0" fillId="0" borderId="36" xfId="2" applyNumberFormat="1" applyFont="1" applyBorder="1" applyProtection="1"/>
    <xf numFmtId="44" fontId="0" fillId="9" borderId="3" xfId="2" applyFont="1" applyFill="1" applyBorder="1" applyProtection="1"/>
    <xf numFmtId="1" fontId="0" fillId="9" borderId="3" xfId="0" applyNumberFormat="1" applyFill="1" applyBorder="1" applyProtection="1"/>
    <xf numFmtId="0" fontId="0" fillId="9" borderId="6" xfId="0" applyFill="1" applyBorder="1" applyAlignment="1" applyProtection="1">
      <alignment horizontal="center" wrapText="1"/>
    </xf>
    <xf numFmtId="0" fontId="0" fillId="9" borderId="1" xfId="0" applyFill="1" applyBorder="1" applyAlignment="1" applyProtection="1">
      <alignment horizontal="center" wrapText="1"/>
    </xf>
    <xf numFmtId="44" fontId="0" fillId="9" borderId="5" xfId="2" applyFont="1" applyFill="1" applyBorder="1" applyAlignment="1" applyProtection="1">
      <alignment horizontal="center" wrapText="1"/>
    </xf>
    <xf numFmtId="44" fontId="4" fillId="9" borderId="36" xfId="2" applyFont="1" applyFill="1" applyBorder="1" applyProtection="1"/>
    <xf numFmtId="0" fontId="0" fillId="9" borderId="55" xfId="0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0" fillId="0" borderId="60" xfId="0" applyBorder="1" applyProtection="1"/>
    <xf numFmtId="0" fontId="5" fillId="0" borderId="56" xfId="0" applyFont="1" applyBorder="1" applyAlignment="1" applyProtection="1">
      <alignment horizontal="right" vertical="top"/>
    </xf>
    <xf numFmtId="0" fontId="0" fillId="0" borderId="56" xfId="0" applyBorder="1" applyAlignment="1" applyProtection="1"/>
    <xf numFmtId="0" fontId="0" fillId="0" borderId="25" xfId="0" applyBorder="1" applyAlignment="1" applyProtection="1">
      <alignment horizontal="right"/>
    </xf>
    <xf numFmtId="0" fontId="0" fillId="0" borderId="60" xfId="0" applyBorder="1" applyAlignment="1" applyProtection="1"/>
    <xf numFmtId="0" fontId="0" fillId="0" borderId="25" xfId="0" applyBorder="1" applyAlignment="1" applyProtection="1"/>
    <xf numFmtId="0" fontId="26" fillId="0" borderId="0" xfId="0" applyFont="1" applyBorder="1" applyAlignment="1" applyProtection="1"/>
    <xf numFmtId="0" fontId="4" fillId="0" borderId="0" xfId="0" applyFont="1" applyBorder="1" applyAlignment="1" applyProtection="1"/>
    <xf numFmtId="165" fontId="0" fillId="0" borderId="0" xfId="0" applyNumberFormat="1" applyBorder="1" applyAlignment="1" applyProtection="1">
      <alignment horizontal="left"/>
    </xf>
    <xf numFmtId="0" fontId="0" fillId="0" borderId="28" xfId="0" applyBorder="1" applyAlignment="1" applyProtection="1"/>
    <xf numFmtId="0" fontId="1" fillId="0" borderId="0" xfId="0" applyFont="1" applyBorder="1" applyAlignment="1" applyProtection="1"/>
    <xf numFmtId="0" fontId="1" fillId="0" borderId="0" xfId="0" applyFont="1" applyFill="1" applyBorder="1" applyProtection="1"/>
    <xf numFmtId="8" fontId="0" fillId="0" borderId="2" xfId="0" applyNumberFormat="1" applyFill="1" applyBorder="1" applyAlignment="1" applyProtection="1"/>
    <xf numFmtId="8" fontId="0" fillId="0" borderId="0" xfId="0" applyNumberFormat="1" applyFill="1" applyBorder="1" applyAlignment="1" applyProtection="1"/>
    <xf numFmtId="8" fontId="12" fillId="0" borderId="2" xfId="0" applyNumberFormat="1" applyFont="1" applyFill="1" applyBorder="1" applyAlignment="1" applyProtection="1"/>
    <xf numFmtId="165" fontId="0" fillId="0" borderId="36" xfId="1" applyNumberFormat="1" applyFont="1" applyBorder="1" applyAlignment="1" applyProtection="1"/>
    <xf numFmtId="44" fontId="0" fillId="0" borderId="36" xfId="2" applyNumberFormat="1" applyFont="1" applyFill="1" applyBorder="1" applyProtection="1"/>
    <xf numFmtId="44" fontId="0" fillId="0" borderId="36" xfId="2" applyNumberFormat="1" applyFont="1" applyBorder="1" applyAlignment="1" applyProtection="1"/>
    <xf numFmtId="44" fontId="0" fillId="9" borderId="24" xfId="2" applyNumberFormat="1" applyFont="1" applyFill="1" applyBorder="1" applyAlignment="1" applyProtection="1"/>
    <xf numFmtId="44" fontId="0" fillId="9" borderId="8" xfId="2" applyNumberFormat="1" applyFont="1" applyFill="1" applyBorder="1" applyAlignment="1" applyProtection="1"/>
    <xf numFmtId="44" fontId="0" fillId="9" borderId="32" xfId="2" applyNumberFormat="1" applyFont="1" applyFill="1" applyBorder="1" applyAlignment="1" applyProtection="1">
      <alignment horizontal="center"/>
    </xf>
    <xf numFmtId="44" fontId="0" fillId="2" borderId="61" xfId="2" applyNumberFormat="1" applyFont="1" applyFill="1" applyBorder="1" applyProtection="1">
      <protection locked="0"/>
    </xf>
    <xf numFmtId="8" fontId="0" fillId="0" borderId="0" xfId="0" applyNumberFormat="1" applyFill="1" applyBorder="1" applyProtection="1"/>
    <xf numFmtId="0" fontId="0" fillId="0" borderId="14" xfId="0" applyFill="1" applyBorder="1" applyProtection="1"/>
    <xf numFmtId="0" fontId="4" fillId="0" borderId="2" xfId="0" applyFont="1" applyFill="1" applyBorder="1" applyAlignment="1" applyProtection="1"/>
    <xf numFmtId="0" fontId="4" fillId="0" borderId="36" xfId="2" applyNumberFormat="1" applyFont="1" applyFill="1" applyBorder="1" applyProtection="1"/>
    <xf numFmtId="0" fontId="11" fillId="0" borderId="0" xfId="0" applyFont="1" applyProtection="1"/>
    <xf numFmtId="0" fontId="11" fillId="0" borderId="0" xfId="0" applyFont="1" applyAlignment="1" applyProtection="1">
      <alignment horizontal="right"/>
    </xf>
    <xf numFmtId="164" fontId="0" fillId="2" borderId="24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6" fillId="2" borderId="24" xfId="3" applyFont="1" applyFill="1" applyBorder="1" applyAlignment="1" applyProtection="1">
      <alignment horizontal="center"/>
      <protection locked="0"/>
    </xf>
    <xf numFmtId="0" fontId="6" fillId="2" borderId="8" xfId="3" applyFill="1" applyBorder="1" applyAlignment="1" applyProtection="1">
      <alignment horizontal="center"/>
      <protection locked="0"/>
    </xf>
    <xf numFmtId="0" fontId="6" fillId="2" borderId="32" xfId="3" applyFill="1" applyBorder="1" applyAlignment="1" applyProtection="1">
      <alignment horizontal="center"/>
      <protection locked="0"/>
    </xf>
    <xf numFmtId="14" fontId="0" fillId="2" borderId="30" xfId="0" applyNumberFormat="1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32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 wrapText="1"/>
    </xf>
    <xf numFmtId="0" fontId="3" fillId="4" borderId="0" xfId="0" applyFont="1" applyFill="1" applyAlignment="1" applyProtection="1">
      <alignment horizontal="left" wrapText="1"/>
    </xf>
    <xf numFmtId="0" fontId="3" fillId="4" borderId="33" xfId="0" applyFont="1" applyFill="1" applyBorder="1" applyAlignment="1" applyProtection="1">
      <alignment horizontal="left" wrapText="1"/>
    </xf>
    <xf numFmtId="0" fontId="3" fillId="4" borderId="8" xfId="0" applyFont="1" applyFill="1" applyBorder="1" applyAlignment="1" applyProtection="1">
      <alignment horizontal="left" wrapText="1"/>
    </xf>
    <xf numFmtId="0" fontId="3" fillId="4" borderId="9" xfId="0" applyFont="1" applyFill="1" applyBorder="1" applyAlignment="1" applyProtection="1">
      <alignment horizontal="left" wrapText="1"/>
    </xf>
    <xf numFmtId="0" fontId="5" fillId="2" borderId="30" xfId="0" applyFont="1" applyFill="1" applyBorder="1" applyAlignment="1" applyProtection="1">
      <protection locked="0"/>
    </xf>
    <xf numFmtId="0" fontId="5" fillId="2" borderId="8" xfId="0" applyFont="1" applyFill="1" applyBorder="1" applyAlignment="1" applyProtection="1">
      <protection locked="0"/>
    </xf>
    <xf numFmtId="0" fontId="5" fillId="2" borderId="32" xfId="0" applyFont="1" applyFill="1" applyBorder="1" applyAlignment="1" applyProtection="1"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 applyProtection="1"/>
    <xf numFmtId="44" fontId="0" fillId="0" borderId="44" xfId="2" applyFont="1" applyFill="1" applyBorder="1" applyAlignment="1" applyProtection="1"/>
    <xf numFmtId="0" fontId="0" fillId="0" borderId="44" xfId="0" applyBorder="1" applyAlignment="1" applyProtection="1"/>
    <xf numFmtId="0" fontId="0" fillId="0" borderId="20" xfId="0" applyBorder="1" applyAlignment="1" applyProtection="1"/>
    <xf numFmtId="0" fontId="3" fillId="3" borderId="20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/>
    <xf numFmtId="0" fontId="0" fillId="0" borderId="20" xfId="0" applyBorder="1" applyAlignment="1" applyProtection="1">
      <alignment horizontal="center" wrapText="1"/>
    </xf>
    <xf numFmtId="0" fontId="0" fillId="2" borderId="3" xfId="0" applyFill="1" applyBorder="1" applyAlignment="1" applyProtection="1">
      <protection locked="0"/>
    </xf>
    <xf numFmtId="0" fontId="14" fillId="4" borderId="45" xfId="0" applyFont="1" applyFill="1" applyBorder="1" applyAlignment="1" applyProtection="1">
      <alignment horizontal="center"/>
    </xf>
    <xf numFmtId="0" fontId="14" fillId="4" borderId="41" xfId="0" applyFont="1" applyFill="1" applyBorder="1" applyAlignment="1" applyProtection="1">
      <alignment horizontal="center"/>
    </xf>
    <xf numFmtId="0" fontId="14" fillId="4" borderId="19" xfId="0" applyFont="1" applyFill="1" applyBorder="1" applyAlignment="1" applyProtection="1">
      <alignment horizontal="center"/>
    </xf>
    <xf numFmtId="166" fontId="0" fillId="2" borderId="3" xfId="1" applyNumberFormat="1" applyFont="1" applyFill="1" applyBorder="1" applyAlignment="1" applyProtection="1">
      <protection locked="0"/>
    </xf>
    <xf numFmtId="166" fontId="0" fillId="2" borderId="3" xfId="0" applyNumberFormat="1" applyFill="1" applyBorder="1" applyAlignment="1" applyProtection="1">
      <protection locked="0"/>
    </xf>
    <xf numFmtId="44" fontId="0" fillId="2" borderId="2" xfId="2" applyNumberFormat="1" applyFont="1" applyFill="1" applyBorder="1" applyAlignment="1" applyProtection="1">
      <protection locked="0"/>
    </xf>
    <xf numFmtId="44" fontId="0" fillId="0" borderId="2" xfId="0" applyNumberFormat="1" applyBorder="1" applyAlignment="1" applyProtection="1">
      <protection locked="0"/>
    </xf>
    <xf numFmtId="0" fontId="0" fillId="3" borderId="4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52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33" xfId="0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wrapText="1"/>
    </xf>
    <xf numFmtId="44" fontId="0" fillId="0" borderId="20" xfId="2" applyFont="1" applyBorder="1" applyAlignment="1" applyProtection="1">
      <alignment horizontal="center" wrapText="1"/>
    </xf>
    <xf numFmtId="44" fontId="0" fillId="0" borderId="11" xfId="0" applyNumberFormat="1" applyFill="1" applyBorder="1" applyAlignment="1" applyProtection="1">
      <alignment horizontal="center"/>
    </xf>
    <xf numFmtId="44" fontId="0" fillId="0" borderId="46" xfId="0" applyNumberFormat="1" applyFill="1" applyBorder="1" applyAlignment="1" applyProtection="1">
      <alignment horizontal="center"/>
    </xf>
    <xf numFmtId="44" fontId="0" fillId="2" borderId="29" xfId="2" applyNumberFormat="1" applyFont="1" applyFill="1" applyBorder="1" applyAlignment="1" applyProtection="1">
      <alignment horizontal="center"/>
      <protection locked="0"/>
    </xf>
    <xf numFmtId="44" fontId="0" fillId="2" borderId="17" xfId="2" applyNumberFormat="1" applyFont="1" applyFill="1" applyBorder="1" applyAlignment="1" applyProtection="1">
      <alignment horizontal="center"/>
      <protection locked="0"/>
    </xf>
    <xf numFmtId="44" fontId="0" fillId="2" borderId="47" xfId="2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/>
    <xf numFmtId="0" fontId="5" fillId="0" borderId="52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44" fontId="0" fillId="2" borderId="3" xfId="2" applyNumberFormat="1" applyFont="1" applyFill="1" applyBorder="1" applyAlignment="1" applyProtection="1">
      <protection locked="0"/>
    </xf>
    <xf numFmtId="44" fontId="0" fillId="0" borderId="3" xfId="0" applyNumberFormat="1" applyBorder="1" applyAlignment="1" applyProtection="1">
      <protection locked="0"/>
    </xf>
    <xf numFmtId="0" fontId="8" fillId="0" borderId="20" xfId="0" applyFont="1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 wrapText="1"/>
    </xf>
    <xf numFmtId="0" fontId="0" fillId="3" borderId="45" xfId="0" applyFill="1" applyBorder="1" applyAlignment="1" applyProtection="1"/>
    <xf numFmtId="0" fontId="0" fillId="0" borderId="42" xfId="0" applyFill="1" applyBorder="1" applyAlignment="1" applyProtection="1"/>
    <xf numFmtId="0" fontId="0" fillId="0" borderId="42" xfId="0" applyBorder="1" applyAlignment="1" applyProtection="1"/>
    <xf numFmtId="0" fontId="0" fillId="0" borderId="43" xfId="0" applyBorder="1" applyAlignment="1" applyProtection="1"/>
    <xf numFmtId="0" fontId="5" fillId="0" borderId="30" xfId="0" applyFont="1" applyFill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5" fillId="0" borderId="4" xfId="0" applyFont="1" applyFill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5" fillId="0" borderId="34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0" fillId="0" borderId="36" xfId="0" applyBorder="1" applyAlignment="1" applyProtection="1"/>
    <xf numFmtId="0" fontId="3" fillId="3" borderId="37" xfId="0" applyFont="1" applyFill="1" applyBorder="1" applyAlignment="1" applyProtection="1">
      <alignment horizontal="center"/>
    </xf>
    <xf numFmtId="0" fontId="3" fillId="3" borderId="38" xfId="0" applyFont="1" applyFill="1" applyBorder="1" applyAlignment="1" applyProtection="1">
      <alignment horizontal="center"/>
    </xf>
    <xf numFmtId="0" fontId="8" fillId="3" borderId="39" xfId="0" applyFont="1" applyFill="1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/>
    <xf numFmtId="0" fontId="0" fillId="0" borderId="34" xfId="0" applyBorder="1" applyAlignment="1" applyProtection="1"/>
    <xf numFmtId="44" fontId="0" fillId="2" borderId="61" xfId="2" applyFont="1" applyFill="1" applyBorder="1" applyAlignment="1" applyProtection="1">
      <alignment horizontal="center"/>
      <protection locked="0"/>
    </xf>
    <xf numFmtId="44" fontId="0" fillId="2" borderId="49" xfId="2" applyFont="1" applyFill="1" applyBorder="1" applyAlignment="1" applyProtection="1">
      <alignment horizontal="center"/>
      <protection locked="0"/>
    </xf>
    <xf numFmtId="44" fontId="0" fillId="2" borderId="62" xfId="2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vertical="center" wrapText="1"/>
    </xf>
    <xf numFmtId="44" fontId="0" fillId="2" borderId="20" xfId="2" applyNumberFormat="1" applyFont="1" applyFill="1" applyBorder="1" applyAlignment="1" applyProtection="1">
      <protection locked="0"/>
    </xf>
    <xf numFmtId="44" fontId="0" fillId="2" borderId="20" xfId="2" applyFont="1" applyFill="1" applyBorder="1" applyAlignment="1" applyProtection="1">
      <protection locked="0"/>
    </xf>
    <xf numFmtId="0" fontId="0" fillId="0" borderId="20" xfId="0" applyBorder="1" applyAlignment="1" applyProtection="1">
      <alignment horizontal="center"/>
    </xf>
    <xf numFmtId="44" fontId="0" fillId="2" borderId="3" xfId="0" applyNumberFormat="1" applyFill="1" applyBorder="1" applyAlignment="1" applyProtection="1">
      <protection locked="0"/>
    </xf>
    <xf numFmtId="14" fontId="0" fillId="0" borderId="30" xfId="0" applyNumberFormat="1" applyFill="1" applyBorder="1" applyAlignment="1" applyProtection="1"/>
    <xf numFmtId="0" fontId="0" fillId="0" borderId="8" xfId="0" applyBorder="1" applyProtection="1"/>
    <xf numFmtId="0" fontId="1" fillId="0" borderId="48" xfId="0" applyFont="1" applyBorder="1" applyAlignment="1" applyProtection="1"/>
    <xf numFmtId="0" fontId="0" fillId="0" borderId="49" xfId="0" applyBorder="1" applyAlignment="1" applyProtection="1"/>
    <xf numFmtId="0" fontId="0" fillId="0" borderId="50" xfId="0" applyBorder="1" applyAlignment="1" applyProtection="1"/>
    <xf numFmtId="0" fontId="8" fillId="0" borderId="20" xfId="0" applyFont="1" applyBorder="1" applyAlignment="1" applyProtection="1">
      <alignment horizontal="center"/>
    </xf>
    <xf numFmtId="44" fontId="0" fillId="0" borderId="20" xfId="2" applyFont="1" applyFill="1" applyBorder="1" applyAlignment="1" applyProtection="1"/>
    <xf numFmtId="44" fontId="0" fillId="2" borderId="20" xfId="0" applyNumberFormat="1" applyFill="1" applyBorder="1" applyAlignment="1" applyProtection="1">
      <protection locked="0"/>
    </xf>
    <xf numFmtId="0" fontId="3" fillId="0" borderId="44" xfId="0" applyFont="1" applyFill="1" applyBorder="1" applyAlignment="1" applyProtection="1">
      <alignment horizontal="center"/>
    </xf>
    <xf numFmtId="0" fontId="8" fillId="0" borderId="44" xfId="0" applyFont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8" fillId="0" borderId="30" xfId="0" applyFont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 wrapText="1"/>
    </xf>
    <xf numFmtId="0" fontId="1" fillId="4" borderId="19" xfId="0" applyFont="1" applyFill="1" applyBorder="1" applyAlignment="1" applyProtection="1"/>
    <xf numFmtId="0" fontId="0" fillId="0" borderId="51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46" xfId="0" applyBorder="1" applyAlignment="1" applyProtection="1">
      <alignment horizontal="center" wrapText="1"/>
    </xf>
    <xf numFmtId="0" fontId="0" fillId="4" borderId="9" xfId="0" applyFill="1" applyBorder="1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3" xfId="0" applyBorder="1" applyProtection="1"/>
    <xf numFmtId="167" fontId="0" fillId="2" borderId="61" xfId="0" applyNumberFormat="1" applyFill="1" applyBorder="1" applyAlignment="1" applyProtection="1">
      <alignment horizontal="center"/>
      <protection locked="0"/>
    </xf>
    <xf numFmtId="167" fontId="0" fillId="2" borderId="62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5" xfId="0" applyFill="1" applyBorder="1" applyAlignment="1" applyProtection="1">
      <alignment horizontal="center" wrapText="1"/>
    </xf>
    <xf numFmtId="0" fontId="0" fillId="0" borderId="41" xfId="0" applyFill="1" applyBorder="1" applyAlignment="1" applyProtection="1">
      <alignment horizontal="center" wrapText="1"/>
    </xf>
    <xf numFmtId="0" fontId="0" fillId="0" borderId="19" xfId="0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0" fillId="0" borderId="7" xfId="0" applyFill="1" applyBorder="1" applyAlignment="1" applyProtection="1">
      <alignment horizontal="center" wrapText="1"/>
    </xf>
    <xf numFmtId="44" fontId="0" fillId="5" borderId="3" xfId="0" applyNumberForma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0" fillId="3" borderId="20" xfId="0" applyFill="1" applyBorder="1" applyAlignment="1" applyProtection="1"/>
    <xf numFmtId="0" fontId="3" fillId="0" borderId="20" xfId="0" applyFont="1" applyBorder="1" applyAlignment="1" applyProtection="1">
      <alignment horizontal="center" wrapText="1"/>
    </xf>
    <xf numFmtId="0" fontId="0" fillId="4" borderId="20" xfId="0" applyFill="1" applyBorder="1" applyAlignment="1" applyProtection="1">
      <alignment horizontal="center" wrapText="1"/>
    </xf>
    <xf numFmtId="0" fontId="0" fillId="4" borderId="20" xfId="0" applyFill="1" applyBorder="1" applyAlignment="1" applyProtection="1"/>
    <xf numFmtId="0" fontId="3" fillId="3" borderId="43" xfId="0" applyFont="1" applyFill="1" applyBorder="1" applyAlignment="1" applyProtection="1">
      <alignment horizontal="center"/>
    </xf>
    <xf numFmtId="0" fontId="8" fillId="3" borderId="43" xfId="0" applyFont="1" applyFill="1" applyBorder="1" applyAlignment="1" applyProtection="1"/>
    <xf numFmtId="0" fontId="5" fillId="0" borderId="2" xfId="0" applyFont="1" applyBorder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53" xfId="0" applyFont="1" applyBorder="1" applyAlignment="1">
      <alignment vertical="top"/>
    </xf>
    <xf numFmtId="0" fontId="5" fillId="0" borderId="55" xfId="0" applyFont="1" applyBorder="1" applyAlignment="1">
      <alignment vertical="top"/>
    </xf>
    <xf numFmtId="0" fontId="5" fillId="0" borderId="54" xfId="0" applyFont="1" applyFill="1" applyBorder="1" applyAlignment="1">
      <alignment vertical="top"/>
    </xf>
    <xf numFmtId="0" fontId="5" fillId="0" borderId="26" xfId="0" applyFont="1" applyBorder="1" applyAlignment="1">
      <alignment vertical="top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Sheet1" xfId="4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I146"/>
  <sheetViews>
    <sheetView showGridLines="0" tabSelected="1" topLeftCell="B1" zoomScale="85" zoomScaleNormal="85" workbookViewId="0">
      <selection activeCell="B4" sqref="B4:D4"/>
    </sheetView>
  </sheetViews>
  <sheetFormatPr defaultColWidth="0" defaultRowHeight="12.75" zeroHeight="1" x14ac:dyDescent="0.2"/>
  <cols>
    <col min="1" max="1" width="23.7109375" style="22" hidden="1" customWidth="1"/>
    <col min="2" max="3" width="13.7109375" style="22" customWidth="1"/>
    <col min="4" max="4" width="16" style="22" customWidth="1"/>
    <col min="5" max="6" width="13.7109375" style="22" customWidth="1"/>
    <col min="7" max="7" width="14.7109375" style="22" customWidth="1"/>
    <col min="8" max="8" width="13.7109375" style="22" customWidth="1"/>
    <col min="9" max="9" width="13" style="22" customWidth="1"/>
    <col min="10" max="10" width="18.28515625" style="22" customWidth="1"/>
    <col min="11" max="11" width="12.7109375" style="22" customWidth="1"/>
    <col min="12" max="12" width="12.5703125" style="22" customWidth="1"/>
    <col min="13" max="13" width="13.7109375" style="22" customWidth="1"/>
    <col min="14" max="14" width="3.42578125" style="22" customWidth="1"/>
    <col min="15" max="18" width="9.140625" style="22" hidden="1" customWidth="1"/>
    <col min="19" max="19" width="13.7109375" style="22" hidden="1" customWidth="1"/>
    <col min="20" max="20" width="16.140625" style="22" hidden="1" customWidth="1"/>
    <col min="21" max="258" width="13.85546875" style="22" hidden="1" customWidth="1"/>
    <col min="259" max="16384" width="8.28515625" style="22" hidden="1"/>
  </cols>
  <sheetData>
    <row r="1" spans="1:13" x14ac:dyDescent="0.2">
      <c r="B1" s="242" t="s">
        <v>320</v>
      </c>
      <c r="C1" s="243"/>
      <c r="D1" s="244"/>
      <c r="E1" s="23" t="s">
        <v>0</v>
      </c>
      <c r="F1" s="24"/>
      <c r="G1" s="25"/>
      <c r="H1" s="26" t="s">
        <v>1</v>
      </c>
      <c r="I1" s="24"/>
      <c r="J1" s="25"/>
      <c r="K1" s="26" t="s">
        <v>2</v>
      </c>
      <c r="L1" s="24"/>
      <c r="M1" s="27"/>
    </row>
    <row r="2" spans="1:13" ht="20.25" customHeight="1" thickBot="1" x14ac:dyDescent="0.25">
      <c r="B2" s="245"/>
      <c r="C2" s="245"/>
      <c r="D2" s="246"/>
      <c r="E2" s="247"/>
      <c r="F2" s="248"/>
      <c r="G2" s="249"/>
      <c r="H2" s="239"/>
      <c r="I2" s="240"/>
      <c r="J2" s="241"/>
      <c r="K2" s="230"/>
      <c r="L2" s="231"/>
      <c r="M2" s="232"/>
    </row>
    <row r="3" spans="1:13" x14ac:dyDescent="0.2">
      <c r="B3" s="23" t="s">
        <v>3</v>
      </c>
      <c r="C3" s="24"/>
      <c r="D3" s="25"/>
      <c r="E3" s="26" t="s">
        <v>4</v>
      </c>
      <c r="F3" s="24"/>
      <c r="G3" s="25"/>
      <c r="H3" s="26" t="s">
        <v>95</v>
      </c>
      <c r="I3" s="28"/>
      <c r="J3" s="79"/>
      <c r="K3" s="78"/>
      <c r="L3" s="24"/>
      <c r="M3" s="27"/>
    </row>
    <row r="4" spans="1:13" ht="13.5" thickBot="1" x14ac:dyDescent="0.25">
      <c r="B4" s="236"/>
      <c r="C4" s="237"/>
      <c r="D4" s="238"/>
      <c r="E4" s="233"/>
      <c r="F4" s="234"/>
      <c r="G4" s="235"/>
      <c r="H4" s="250"/>
      <c r="I4" s="251"/>
      <c r="J4" s="80"/>
      <c r="K4" s="29"/>
      <c r="L4" s="29"/>
      <c r="M4" s="30"/>
    </row>
    <row r="5" spans="1:13" x14ac:dyDescent="0.2">
      <c r="B5" s="18"/>
      <c r="C5" s="1"/>
      <c r="D5" s="1"/>
      <c r="E5" s="19"/>
      <c r="F5" s="20"/>
      <c r="G5" s="1"/>
      <c r="H5" s="21"/>
      <c r="I5" s="21"/>
      <c r="J5" s="21"/>
      <c r="K5" s="1"/>
      <c r="L5" s="1"/>
      <c r="M5" s="1"/>
    </row>
    <row r="6" spans="1:13" s="31" customFormat="1" ht="13.5" thickBot="1" x14ac:dyDescent="0.25">
      <c r="B6" s="327"/>
      <c r="C6" s="328"/>
      <c r="D6" s="328"/>
      <c r="E6" s="328"/>
      <c r="F6" s="328"/>
      <c r="G6" s="328"/>
      <c r="H6" s="328"/>
      <c r="I6" s="328"/>
      <c r="J6" s="328"/>
      <c r="K6" s="32"/>
      <c r="L6" s="32"/>
      <c r="M6" s="32"/>
    </row>
    <row r="7" spans="1:13" s="31" customFormat="1" x14ac:dyDescent="0.2">
      <c r="B7" s="33" t="s">
        <v>5</v>
      </c>
      <c r="C7" s="34"/>
      <c r="D7" s="34"/>
      <c r="E7" s="34"/>
      <c r="F7" s="34"/>
      <c r="G7" s="34"/>
      <c r="H7" s="34"/>
      <c r="I7" s="34"/>
      <c r="J7" s="35"/>
      <c r="K7" s="32"/>
      <c r="L7" s="32"/>
      <c r="M7" s="32"/>
    </row>
    <row r="8" spans="1:13" s="31" customFormat="1" x14ac:dyDescent="0.2">
      <c r="B8" s="36" t="s">
        <v>6</v>
      </c>
      <c r="C8" s="37"/>
      <c r="D8" s="37"/>
      <c r="E8" s="37"/>
      <c r="F8" s="37"/>
      <c r="G8" s="37"/>
      <c r="H8" s="37"/>
      <c r="I8" s="37"/>
      <c r="J8" s="38"/>
      <c r="K8" s="32"/>
      <c r="L8" s="32"/>
    </row>
    <row r="9" spans="1:13" s="31" customFormat="1" x14ac:dyDescent="0.2">
      <c r="B9" s="39" t="s">
        <v>7</v>
      </c>
      <c r="C9" s="40"/>
      <c r="D9" s="40"/>
      <c r="E9" s="40"/>
      <c r="F9" s="40"/>
      <c r="G9" s="40"/>
      <c r="H9" s="40"/>
      <c r="I9" s="40"/>
      <c r="J9" s="41"/>
      <c r="K9" s="32"/>
      <c r="L9" s="32"/>
    </row>
    <row r="10" spans="1:13" s="31" customFormat="1" x14ac:dyDescent="0.2">
      <c r="B10" s="42" t="s">
        <v>130</v>
      </c>
      <c r="C10" s="40"/>
      <c r="D10" s="40"/>
      <c r="E10" s="40"/>
      <c r="F10" s="40"/>
      <c r="G10" s="40"/>
      <c r="H10" s="40"/>
      <c r="I10" s="40"/>
      <c r="J10" s="41"/>
      <c r="K10" s="32"/>
      <c r="L10" s="32"/>
    </row>
    <row r="11" spans="1:13" s="31" customFormat="1" ht="13.5" thickBot="1" x14ac:dyDescent="0.25">
      <c r="B11" s="329" t="s">
        <v>304</v>
      </c>
      <c r="C11" s="330"/>
      <c r="D11" s="330"/>
      <c r="E11" s="330"/>
      <c r="F11" s="330"/>
      <c r="G11" s="330"/>
      <c r="H11" s="330"/>
      <c r="I11" s="330"/>
      <c r="J11" s="331"/>
      <c r="K11" s="32"/>
      <c r="L11" s="32"/>
    </row>
    <row r="12" spans="1:13" s="31" customFormat="1" ht="13.5" thickBot="1" x14ac:dyDescent="0.25">
      <c r="J12" s="32"/>
      <c r="K12" s="32"/>
      <c r="L12" s="32"/>
    </row>
    <row r="13" spans="1:13" s="43" customFormat="1" ht="16.5" thickBot="1" x14ac:dyDescent="0.3">
      <c r="B13" s="258" t="s">
        <v>8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</row>
    <row r="14" spans="1:13" s="43" customFormat="1" ht="16.5" customHeight="1" thickBot="1" x14ac:dyDescent="0.4">
      <c r="A14" s="43" t="s">
        <v>93</v>
      </c>
      <c r="B14" s="335" t="s">
        <v>9</v>
      </c>
      <c r="C14" s="336"/>
      <c r="D14" s="336"/>
      <c r="E14" s="336"/>
      <c r="F14" s="335" t="s">
        <v>316</v>
      </c>
      <c r="G14" s="336"/>
      <c r="H14" s="336"/>
      <c r="I14" s="343"/>
      <c r="J14" s="183"/>
      <c r="K14" s="88"/>
      <c r="L14" s="186"/>
      <c r="M14" s="344" t="s">
        <v>115</v>
      </c>
    </row>
    <row r="15" spans="1:13" ht="26.25" thickBot="1" x14ac:dyDescent="0.25">
      <c r="A15" s="22" t="s">
        <v>94</v>
      </c>
      <c r="B15" s="346" t="s">
        <v>10</v>
      </c>
      <c r="C15" s="347"/>
      <c r="D15" s="348"/>
      <c r="E15" s="153" t="s">
        <v>11</v>
      </c>
      <c r="F15" s="44" t="s">
        <v>12</v>
      </c>
      <c r="G15" s="45" t="s">
        <v>13</v>
      </c>
      <c r="H15" s="46" t="s">
        <v>14</v>
      </c>
      <c r="I15" s="87" t="s">
        <v>15</v>
      </c>
      <c r="J15" s="184"/>
      <c r="K15" s="86"/>
      <c r="L15" s="187"/>
      <c r="M15" s="345"/>
    </row>
    <row r="16" spans="1:13" ht="17.25" customHeight="1" thickBot="1" x14ac:dyDescent="0.25">
      <c r="B16" s="316"/>
      <c r="C16" s="317"/>
      <c r="D16" s="318"/>
      <c r="E16" s="190">
        <f>B16*0.02</f>
        <v>0</v>
      </c>
      <c r="F16" s="191"/>
      <c r="G16" s="191"/>
      <c r="H16" s="192">
        <f>(F16-G16)</f>
        <v>0</v>
      </c>
      <c r="I16" s="193">
        <f>IF(S119,0,IF(S120,"",U130))</f>
        <v>0</v>
      </c>
      <c r="J16" s="185"/>
      <c r="K16" s="151"/>
      <c r="L16" s="188"/>
      <c r="M16" s="52">
        <f>E16+I16+L16</f>
        <v>0</v>
      </c>
    </row>
    <row r="17" spans="2:269" s="31" customFormat="1" ht="17.25" customHeight="1" thickBot="1" x14ac:dyDescent="0.25">
      <c r="B17" s="177"/>
      <c r="C17" s="177"/>
      <c r="D17" s="177"/>
      <c r="E17" s="176"/>
      <c r="F17" s="178"/>
      <c r="G17" s="178"/>
      <c r="H17" s="179"/>
      <c r="I17" s="189"/>
      <c r="J17" s="180"/>
      <c r="K17" s="180"/>
      <c r="L17" s="182"/>
      <c r="M17" s="181"/>
    </row>
    <row r="18" spans="2:269" s="43" customFormat="1" ht="16.5" thickBot="1" x14ac:dyDescent="0.3">
      <c r="B18" s="258" t="s">
        <v>16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</row>
    <row r="19" spans="2:269" s="43" customFormat="1" ht="28.5" customHeight="1" thickBot="1" x14ac:dyDescent="0.25">
      <c r="B19" s="319" t="s">
        <v>317</v>
      </c>
      <c r="C19" s="320"/>
      <c r="D19" s="320"/>
      <c r="E19" s="320"/>
      <c r="F19" s="320"/>
      <c r="G19" s="320"/>
      <c r="H19" s="320"/>
      <c r="I19" s="320"/>
      <c r="J19" s="89" t="s">
        <v>17</v>
      </c>
      <c r="K19" s="321" t="s">
        <v>112</v>
      </c>
      <c r="L19" s="322"/>
      <c r="M19" s="349" t="s">
        <v>18</v>
      </c>
    </row>
    <row r="20" spans="2:269" ht="39" thickBot="1" x14ac:dyDescent="0.25">
      <c r="B20" s="50" t="s">
        <v>12</v>
      </c>
      <c r="C20" s="50" t="s">
        <v>13</v>
      </c>
      <c r="D20" s="51" t="s">
        <v>14</v>
      </c>
      <c r="E20" s="47" t="s">
        <v>19</v>
      </c>
      <c r="F20" s="47" t="s">
        <v>20</v>
      </c>
      <c r="G20" s="196"/>
      <c r="H20" s="197"/>
      <c r="I20" s="198"/>
      <c r="J20" s="92" t="s">
        <v>116</v>
      </c>
      <c r="K20" s="351" t="s">
        <v>113</v>
      </c>
      <c r="L20" s="352"/>
      <c r="M20" s="350"/>
    </row>
    <row r="21" spans="2:269" ht="13.5" customHeight="1" thickBot="1" x14ac:dyDescent="0.25">
      <c r="B21" s="191"/>
      <c r="C21" s="191"/>
      <c r="D21" s="217">
        <f>(B21-C21)</f>
        <v>0</v>
      </c>
      <c r="E21" s="218">
        <f>IF(S113,"0",IF(S114,"",U109))</f>
        <v>0</v>
      </c>
      <c r="F21" s="219">
        <f>E21</f>
        <v>0</v>
      </c>
      <c r="G21" s="220"/>
      <c r="H21" s="221"/>
      <c r="I21" s="222"/>
      <c r="J21" s="223"/>
      <c r="K21" s="353"/>
      <c r="L21" s="354"/>
      <c r="M21" s="52">
        <f>E21+J21+K21</f>
        <v>0</v>
      </c>
    </row>
    <row r="22" spans="2:269" s="32" customFormat="1" ht="17.25" customHeight="1" thickBot="1" x14ac:dyDescent="0.25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7"/>
    </row>
    <row r="23" spans="2:269" ht="16.5" thickBot="1" x14ac:dyDescent="0.3">
      <c r="B23" s="258" t="s">
        <v>312</v>
      </c>
      <c r="C23" s="258"/>
      <c r="D23" s="258"/>
      <c r="E23" s="258"/>
      <c r="F23" s="258"/>
      <c r="G23" s="258"/>
      <c r="H23" s="259"/>
      <c r="I23" s="259"/>
      <c r="J23" s="259"/>
      <c r="K23" s="259"/>
      <c r="L23" s="259"/>
      <c r="M23" s="259"/>
    </row>
    <row r="24" spans="2:269" ht="77.25" thickBot="1" x14ac:dyDescent="0.25">
      <c r="B24" s="200"/>
      <c r="C24" s="153" t="s">
        <v>111</v>
      </c>
      <c r="D24" s="200"/>
      <c r="E24" s="153" t="s">
        <v>23</v>
      </c>
      <c r="F24" s="200"/>
      <c r="G24" s="153" t="s">
        <v>25</v>
      </c>
      <c r="H24" s="200"/>
      <c r="I24" s="153" t="s">
        <v>27</v>
      </c>
      <c r="J24" s="154" t="s">
        <v>313</v>
      </c>
      <c r="K24" s="154" t="s">
        <v>305</v>
      </c>
      <c r="L24" s="154" t="s">
        <v>306</v>
      </c>
      <c r="M24" s="152" t="s">
        <v>28</v>
      </c>
    </row>
    <row r="25" spans="2:269" ht="13.5" thickBot="1" x14ac:dyDescent="0.25">
      <c r="B25" s="195"/>
      <c r="C25" s="53">
        <f>'Duplicate Housing Tab'!B5</f>
        <v>0</v>
      </c>
      <c r="D25" s="194"/>
      <c r="E25" s="54">
        <f>'Duplicate Housing Tab'!D5</f>
        <v>0</v>
      </c>
      <c r="F25" s="194"/>
      <c r="G25" s="54">
        <f>'Duplicate Housing Tab'!F5</f>
        <v>0</v>
      </c>
      <c r="H25" s="194"/>
      <c r="I25" s="54">
        <f>'Duplicate Housing Tab'!H5</f>
        <v>0</v>
      </c>
      <c r="J25" s="165">
        <f>'Duplicate Housing Tab'!J5</f>
        <v>0</v>
      </c>
      <c r="K25" s="165">
        <f>'Duplicate Housing Tab'!L5</f>
        <v>0</v>
      </c>
      <c r="L25" s="165">
        <f>'Duplicate Housing Tab'!N5</f>
        <v>0</v>
      </c>
      <c r="M25" s="48">
        <f>'Duplicate Housing Tab'!O5</f>
        <v>0</v>
      </c>
      <c r="JI25" s="162"/>
    </row>
    <row r="26" spans="2:269" ht="17.45" customHeight="1" thickBot="1" x14ac:dyDescent="0.25">
      <c r="B26" s="333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</row>
    <row r="27" spans="2:269" ht="16.5" thickBot="1" x14ac:dyDescent="0.3">
      <c r="B27" s="258" t="s">
        <v>29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</row>
    <row r="28" spans="2:269" ht="37.5" customHeight="1" thickBot="1" x14ac:dyDescent="0.25">
      <c r="B28" s="341" t="s">
        <v>30</v>
      </c>
      <c r="C28" s="342"/>
      <c r="D28" s="342"/>
      <c r="E28" s="342"/>
      <c r="F28" s="342"/>
      <c r="G28" s="364"/>
      <c r="H28" s="366" t="s">
        <v>31</v>
      </c>
      <c r="I28" s="260"/>
      <c r="J28" s="260"/>
      <c r="K28" s="260"/>
      <c r="L28" s="365"/>
      <c r="M28" s="367" t="s">
        <v>32</v>
      </c>
    </row>
    <row r="29" spans="2:269" ht="39.75" customHeight="1" thickBot="1" x14ac:dyDescent="0.25">
      <c r="B29" s="278" t="s">
        <v>33</v>
      </c>
      <c r="C29" s="325"/>
      <c r="D29" s="325"/>
      <c r="E29" s="278" t="s">
        <v>34</v>
      </c>
      <c r="F29" s="325"/>
      <c r="G29" s="365"/>
      <c r="H29" s="278" t="s">
        <v>35</v>
      </c>
      <c r="I29" s="325"/>
      <c r="J29" s="278" t="s">
        <v>36</v>
      </c>
      <c r="K29" s="260"/>
      <c r="L29" s="365"/>
      <c r="M29" s="368"/>
    </row>
    <row r="30" spans="2:269" ht="13.5" thickBot="1" x14ac:dyDescent="0.25">
      <c r="B30" s="323"/>
      <c r="C30" s="334"/>
      <c r="D30" s="334"/>
      <c r="E30" s="323"/>
      <c r="F30" s="334"/>
      <c r="G30" s="365"/>
      <c r="H30" s="323"/>
      <c r="I30" s="323"/>
      <c r="J30" s="324"/>
      <c r="K30" s="324"/>
      <c r="L30" s="365"/>
      <c r="M30" s="59">
        <f>(B30+E30+H30+J30)</f>
        <v>0</v>
      </c>
    </row>
    <row r="31" spans="2:269" ht="17.45" customHeight="1" thickBot="1" x14ac:dyDescent="0.25">
      <c r="B31" s="333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</row>
    <row r="32" spans="2:269" ht="16.5" thickBot="1" x14ac:dyDescent="0.3">
      <c r="B32" s="258" t="s">
        <v>37</v>
      </c>
      <c r="C32" s="258"/>
      <c r="D32" s="258"/>
      <c r="E32" s="258"/>
      <c r="F32" s="258"/>
      <c r="G32" s="258"/>
      <c r="H32" s="259"/>
      <c r="I32" s="259"/>
      <c r="J32" s="259"/>
      <c r="K32" s="259"/>
      <c r="L32" s="259"/>
      <c r="M32" s="259"/>
    </row>
    <row r="33" spans="1:34" ht="51.75" thickBot="1" x14ac:dyDescent="0.25">
      <c r="B33" s="360" t="s">
        <v>38</v>
      </c>
      <c r="C33" s="361"/>
      <c r="D33" s="362"/>
      <c r="E33" s="357" t="s">
        <v>110</v>
      </c>
      <c r="F33" s="358"/>
      <c r="G33" s="359"/>
      <c r="H33" s="278" t="s">
        <v>39</v>
      </c>
      <c r="I33" s="325"/>
      <c r="J33" s="55" t="s">
        <v>40</v>
      </c>
      <c r="K33" s="337" t="str">
        <f>IF(J34&gt;150000,"Check allowance cap","")</f>
        <v/>
      </c>
      <c r="L33" s="338"/>
      <c r="M33" s="60" t="s">
        <v>41</v>
      </c>
    </row>
    <row r="34" spans="1:34" ht="13.5" thickBot="1" x14ac:dyDescent="0.25">
      <c r="B34" s="282"/>
      <c r="C34" s="283"/>
      <c r="D34" s="284"/>
      <c r="E34" s="280">
        <f>(B34)*0.95</f>
        <v>0</v>
      </c>
      <c r="F34" s="280"/>
      <c r="G34" s="281"/>
      <c r="H34" s="290"/>
      <c r="I34" s="326"/>
      <c r="J34" s="61">
        <f>(E34-H34)</f>
        <v>0</v>
      </c>
      <c r="K34" s="339"/>
      <c r="L34" s="340"/>
      <c r="M34" s="59">
        <f>J34</f>
        <v>0</v>
      </c>
    </row>
    <row r="35" spans="1:34" ht="17.45" customHeight="1" thickBot="1" x14ac:dyDescent="0.25">
      <c r="B35" s="255"/>
      <c r="C35" s="256"/>
      <c r="D35" s="256"/>
      <c r="E35" s="256"/>
      <c r="F35" s="256"/>
      <c r="G35" s="256"/>
      <c r="H35" s="256"/>
      <c r="I35" s="256"/>
      <c r="J35" s="256"/>
      <c r="K35" s="256"/>
      <c r="L35" s="257"/>
      <c r="M35" s="257"/>
    </row>
    <row r="36" spans="1:34" ht="16.5" thickBot="1" x14ac:dyDescent="0.3">
      <c r="B36" s="258" t="s">
        <v>42</v>
      </c>
      <c r="C36" s="258"/>
      <c r="D36" s="258"/>
      <c r="E36" s="258"/>
      <c r="F36" s="258"/>
      <c r="G36" s="258"/>
      <c r="H36" s="259"/>
      <c r="I36" s="259"/>
      <c r="J36" s="259"/>
      <c r="K36" s="259"/>
      <c r="L36" s="259"/>
      <c r="M36" s="259"/>
    </row>
    <row r="37" spans="1:34" ht="51.75" thickBot="1" x14ac:dyDescent="0.25">
      <c r="A37" s="22" t="s">
        <v>43</v>
      </c>
      <c r="B37" s="278" t="s">
        <v>44</v>
      </c>
      <c r="C37" s="257"/>
      <c r="D37" s="57" t="s">
        <v>45</v>
      </c>
      <c r="E37" s="62" t="s">
        <v>46</v>
      </c>
      <c r="F37" s="55" t="s">
        <v>47</v>
      </c>
      <c r="G37" s="279" t="s">
        <v>48</v>
      </c>
      <c r="H37" s="257"/>
      <c r="I37" s="260" t="s">
        <v>49</v>
      </c>
      <c r="J37" s="260"/>
      <c r="K37" s="55" t="s">
        <v>50</v>
      </c>
      <c r="L37" s="56"/>
      <c r="M37" s="93" t="s">
        <v>117</v>
      </c>
    </row>
    <row r="38" spans="1:34" ht="13.5" thickBot="1" x14ac:dyDescent="0.25">
      <c r="A38" s="22" t="s">
        <v>51</v>
      </c>
      <c r="B38" s="265"/>
      <c r="C38" s="266"/>
      <c r="D38" s="11"/>
      <c r="E38" s="63">
        <f>(D38-B38)</f>
        <v>0</v>
      </c>
      <c r="F38" s="64">
        <f>IF(E38&gt;45,45,E38)</f>
        <v>0</v>
      </c>
      <c r="G38" s="326"/>
      <c r="H38" s="326"/>
      <c r="I38" s="363" t="str">
        <f>IF(E38=0,"-",(G38/E38)*F38)</f>
        <v>-</v>
      </c>
      <c r="J38" s="363"/>
      <c r="K38" s="145"/>
      <c r="L38" s="143"/>
      <c r="M38" s="65" t="str">
        <f>IF(ISBLANK(G38)," $                -",SUM(I38:K38))</f>
        <v xml:space="preserve"> $                -</v>
      </c>
    </row>
    <row r="39" spans="1:34" ht="17.45" customHeight="1" thickBot="1" x14ac:dyDescent="0.25">
      <c r="A39" s="22" t="s">
        <v>52</v>
      </c>
      <c r="B39" s="255"/>
      <c r="C39" s="256"/>
      <c r="D39" s="256"/>
      <c r="E39" s="256"/>
      <c r="F39" s="256"/>
      <c r="G39" s="256"/>
      <c r="H39" s="256"/>
      <c r="I39" s="256"/>
      <c r="J39" s="256"/>
      <c r="K39" s="256"/>
      <c r="L39" s="257"/>
      <c r="M39" s="257"/>
    </row>
    <row r="40" spans="1:34" ht="16.5" thickBot="1" x14ac:dyDescent="0.3">
      <c r="A40" s="32" t="s">
        <v>122</v>
      </c>
      <c r="B40" s="258" t="s">
        <v>118</v>
      </c>
      <c r="C40" s="258"/>
      <c r="D40" s="258"/>
      <c r="E40" s="258"/>
      <c r="F40" s="258"/>
      <c r="G40" s="258"/>
      <c r="H40" s="259"/>
      <c r="I40" s="259"/>
      <c r="J40" s="259"/>
      <c r="K40" s="259"/>
      <c r="L40" s="259"/>
      <c r="M40" s="259"/>
    </row>
    <row r="41" spans="1:34" ht="15.75" thickBot="1" x14ac:dyDescent="0.3">
      <c r="B41" s="262" t="s">
        <v>109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4"/>
    </row>
    <row r="42" spans="1:34" ht="81.75" customHeight="1" thickBot="1" x14ac:dyDescent="0.25">
      <c r="B42" s="260" t="s">
        <v>53</v>
      </c>
      <c r="C42" s="260"/>
      <c r="D42" s="55" t="s">
        <v>54</v>
      </c>
      <c r="E42" s="55" t="s">
        <v>55</v>
      </c>
      <c r="F42" s="57" t="s">
        <v>120</v>
      </c>
      <c r="G42" s="55" t="s">
        <v>107</v>
      </c>
      <c r="H42" s="55" t="s">
        <v>56</v>
      </c>
      <c r="I42" s="55" t="s">
        <v>57</v>
      </c>
      <c r="J42" s="55" t="s">
        <v>121</v>
      </c>
      <c r="K42" s="55" t="s">
        <v>58</v>
      </c>
      <c r="L42" s="57" t="s">
        <v>59</v>
      </c>
      <c r="M42" s="49" t="s">
        <v>119</v>
      </c>
      <c r="AA42" s="355"/>
      <c r="AB42" s="355"/>
      <c r="AC42" s="32"/>
      <c r="AD42" s="32"/>
      <c r="AE42" s="32"/>
      <c r="AF42" s="32"/>
      <c r="AG42" s="32"/>
      <c r="AH42" s="85"/>
    </row>
    <row r="43" spans="1:34" ht="13.5" thickBot="1" x14ac:dyDescent="0.25">
      <c r="B43" s="261"/>
      <c r="C43" s="261"/>
      <c r="D43" s="10"/>
      <c r="E43" s="81"/>
      <c r="F43" s="5"/>
      <c r="G43" s="6"/>
      <c r="H43" s="6"/>
      <c r="I43" s="66">
        <f t="shared" ref="I43:I48" si="0">((G43*H43)*AN58)</f>
        <v>0</v>
      </c>
      <c r="J43" s="5"/>
      <c r="K43" s="5"/>
      <c r="L43" s="5"/>
      <c r="M43" s="48">
        <f t="shared" ref="M43:M48" si="1">IF(B43="Dup Housing Return Trip",SUM(I43+K43+L43),SUM(F43, I43:L43))</f>
        <v>0</v>
      </c>
      <c r="AA43" s="356"/>
      <c r="AB43" s="356"/>
      <c r="AC43" s="85"/>
      <c r="AD43" s="82" t="s">
        <v>55</v>
      </c>
      <c r="AE43" s="82" t="s">
        <v>108</v>
      </c>
      <c r="AF43" s="95">
        <f>IF($E43&gt;=$AD$44,IF($E43&gt;=$AD$45,IF($E43&gt;=$AD$46,IF($E43&gt;=$AD$47,IF($E43&gt;=$AD$48,IF($E43&gt;=$AD50,IF($E43&gt;=$AD51,$AE$51,$AE$50), $AE$48),$AE$47),$AE$46),$AE$45),$AE$44),0)</f>
        <v>0</v>
      </c>
      <c r="AH43" s="85"/>
    </row>
    <row r="44" spans="1:34" ht="13.5" thickBot="1" x14ac:dyDescent="0.25">
      <c r="B44" s="261"/>
      <c r="C44" s="261"/>
      <c r="D44" s="4"/>
      <c r="E44" s="81"/>
      <c r="F44" s="9"/>
      <c r="G44" s="6"/>
      <c r="H44" s="6"/>
      <c r="I44" s="66">
        <f t="shared" si="0"/>
        <v>0</v>
      </c>
      <c r="J44" s="9"/>
      <c r="K44" s="9"/>
      <c r="L44" s="9"/>
      <c r="M44" s="48">
        <f t="shared" si="1"/>
        <v>0</v>
      </c>
      <c r="AA44" s="356"/>
      <c r="AB44" s="356"/>
      <c r="AC44" s="85"/>
      <c r="AD44" s="84">
        <v>39448</v>
      </c>
      <c r="AE44" s="83">
        <v>0.505</v>
      </c>
      <c r="AF44" s="94"/>
      <c r="AG44" s="85"/>
      <c r="AH44" s="85"/>
    </row>
    <row r="45" spans="1:34" ht="13.5" thickBot="1" x14ac:dyDescent="0.25">
      <c r="B45" s="261"/>
      <c r="C45" s="261"/>
      <c r="D45" s="4"/>
      <c r="E45" s="81"/>
      <c r="F45" s="9"/>
      <c r="G45" s="6"/>
      <c r="H45" s="6"/>
      <c r="I45" s="66">
        <f t="shared" si="0"/>
        <v>0</v>
      </c>
      <c r="J45" s="9"/>
      <c r="K45" s="9"/>
      <c r="L45" s="9"/>
      <c r="M45" s="48">
        <f t="shared" si="1"/>
        <v>0</v>
      </c>
      <c r="AA45" s="356"/>
      <c r="AB45" s="356"/>
      <c r="AC45" s="85"/>
      <c r="AD45" s="84">
        <v>39630</v>
      </c>
      <c r="AE45" s="83">
        <v>0.58499999999999996</v>
      </c>
      <c r="AF45" s="85"/>
      <c r="AG45" s="85"/>
      <c r="AH45" s="85"/>
    </row>
    <row r="46" spans="1:34" ht="13.5" thickBot="1" x14ac:dyDescent="0.25">
      <c r="A46" s="22" t="s">
        <v>61</v>
      </c>
      <c r="B46" s="261"/>
      <c r="C46" s="261"/>
      <c r="D46" s="4"/>
      <c r="E46" s="81"/>
      <c r="F46" s="7"/>
      <c r="G46" s="6"/>
      <c r="H46" s="6"/>
      <c r="I46" s="66">
        <f t="shared" si="0"/>
        <v>0</v>
      </c>
      <c r="J46" s="8"/>
      <c r="K46" s="8"/>
      <c r="L46" s="7"/>
      <c r="M46" s="48">
        <f t="shared" si="1"/>
        <v>0</v>
      </c>
      <c r="AA46" s="356"/>
      <c r="AB46" s="356"/>
      <c r="AC46" s="85"/>
      <c r="AD46" s="84">
        <v>39814</v>
      </c>
      <c r="AE46" s="83">
        <v>0.55000000000000004</v>
      </c>
      <c r="AF46" s="85"/>
      <c r="AG46" s="85"/>
      <c r="AH46" s="85"/>
    </row>
    <row r="47" spans="1:34" ht="13.5" thickBot="1" x14ac:dyDescent="0.25">
      <c r="A47" s="67" t="s">
        <v>62</v>
      </c>
      <c r="B47" s="261"/>
      <c r="C47" s="261"/>
      <c r="D47" s="4"/>
      <c r="E47" s="81"/>
      <c r="F47" s="7"/>
      <c r="G47" s="6"/>
      <c r="H47" s="6"/>
      <c r="I47" s="66">
        <f t="shared" si="0"/>
        <v>0</v>
      </c>
      <c r="J47" s="8"/>
      <c r="K47" s="8"/>
      <c r="L47" s="8"/>
      <c r="M47" s="48">
        <f t="shared" si="1"/>
        <v>0</v>
      </c>
      <c r="AA47" s="356"/>
      <c r="AB47" s="356"/>
      <c r="AC47" s="85"/>
      <c r="AD47" s="84">
        <v>40179</v>
      </c>
      <c r="AE47" s="83">
        <v>0.5</v>
      </c>
      <c r="AF47" s="85"/>
      <c r="AG47" s="85"/>
      <c r="AH47" s="85"/>
    </row>
    <row r="48" spans="1:34" ht="13.5" thickBot="1" x14ac:dyDescent="0.25">
      <c r="A48" s="22" t="s">
        <v>63</v>
      </c>
      <c r="B48" s="261"/>
      <c r="C48" s="261"/>
      <c r="D48" s="4"/>
      <c r="E48" s="81"/>
      <c r="F48" s="7"/>
      <c r="G48" s="6"/>
      <c r="H48" s="6"/>
      <c r="I48" s="66">
        <f t="shared" si="0"/>
        <v>0</v>
      </c>
      <c r="J48" s="8"/>
      <c r="K48" s="8"/>
      <c r="L48" s="8"/>
      <c r="M48" s="48">
        <f t="shared" si="1"/>
        <v>0</v>
      </c>
      <c r="AA48" s="356"/>
      <c r="AB48" s="356"/>
      <c r="AC48" s="85"/>
      <c r="AD48" s="84">
        <v>40544</v>
      </c>
      <c r="AE48" s="83">
        <v>0.51</v>
      </c>
      <c r="AF48" s="85"/>
      <c r="AG48" s="85"/>
      <c r="AH48" s="85"/>
    </row>
    <row r="49" spans="1:40" ht="17.45" customHeight="1" thickBot="1" x14ac:dyDescent="0.25">
      <c r="A49" s="22" t="s">
        <v>64</v>
      </c>
      <c r="B49" s="255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7"/>
      <c r="AC49" s="85"/>
      <c r="AD49" s="84">
        <v>40725</v>
      </c>
      <c r="AE49" s="101">
        <v>0.55500000000000005</v>
      </c>
      <c r="AF49" s="85"/>
      <c r="AG49" s="32"/>
      <c r="AH49" s="85"/>
    </row>
    <row r="50" spans="1:40" ht="16.5" thickBot="1" x14ac:dyDescent="0.3">
      <c r="B50" s="258" t="s">
        <v>65</v>
      </c>
      <c r="C50" s="258"/>
      <c r="D50" s="258"/>
      <c r="E50" s="258"/>
      <c r="F50" s="258"/>
      <c r="G50" s="258"/>
      <c r="H50" s="259"/>
      <c r="I50" s="259"/>
      <c r="J50" s="259"/>
      <c r="K50" s="259"/>
      <c r="L50" s="259"/>
      <c r="M50" s="259"/>
      <c r="AC50" s="85"/>
      <c r="AD50" s="84">
        <v>41275</v>
      </c>
      <c r="AE50" s="101">
        <v>0.56499999999999995</v>
      </c>
    </row>
    <row r="51" spans="1:40" ht="39" customHeight="1" thickBot="1" x14ac:dyDescent="0.25">
      <c r="B51" s="58" t="s">
        <v>55</v>
      </c>
      <c r="C51" s="260" t="s">
        <v>66</v>
      </c>
      <c r="D51" s="257"/>
      <c r="E51" s="260" t="s">
        <v>67</v>
      </c>
      <c r="F51" s="260"/>
      <c r="G51" s="144" t="s">
        <v>68</v>
      </c>
      <c r="H51" s="269"/>
      <c r="I51" s="270"/>
      <c r="J51" s="270"/>
      <c r="K51" s="270"/>
      <c r="L51" s="271"/>
      <c r="M51" s="49" t="s">
        <v>69</v>
      </c>
      <c r="AD51" s="84">
        <v>41640</v>
      </c>
      <c r="AE51" s="101">
        <v>0.56000000000000005</v>
      </c>
    </row>
    <row r="52" spans="1:40" ht="13.5" thickBot="1" x14ac:dyDescent="0.25">
      <c r="B52" s="13"/>
      <c r="C52" s="290"/>
      <c r="D52" s="290"/>
      <c r="E52" s="290"/>
      <c r="F52" s="291"/>
      <c r="G52" s="145"/>
      <c r="H52" s="272"/>
      <c r="I52" s="273"/>
      <c r="J52" s="273"/>
      <c r="K52" s="273"/>
      <c r="L52" s="274"/>
      <c r="M52" s="59">
        <f>SUM(C52:G52)+I52</f>
        <v>0</v>
      </c>
      <c r="AD52" s="84">
        <v>42005</v>
      </c>
      <c r="AE52" s="101">
        <v>0.57499999999999996</v>
      </c>
    </row>
    <row r="53" spans="1:40" ht="13.5" thickBot="1" x14ac:dyDescent="0.25">
      <c r="B53" s="12"/>
      <c r="C53" s="267"/>
      <c r="D53" s="267"/>
      <c r="E53" s="267"/>
      <c r="F53" s="268"/>
      <c r="G53" s="146"/>
      <c r="H53" s="275"/>
      <c r="I53" s="276"/>
      <c r="J53" s="276"/>
      <c r="K53" s="276"/>
      <c r="L53" s="277"/>
      <c r="M53" s="59">
        <f>SUM(C53:G53)+I53</f>
        <v>0</v>
      </c>
      <c r="AD53" s="84"/>
      <c r="AE53" s="101"/>
    </row>
    <row r="54" spans="1:40" ht="17.45" customHeight="1" thickBot="1" x14ac:dyDescent="0.25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7"/>
      <c r="AD54" s="84"/>
      <c r="AE54" s="101"/>
    </row>
    <row r="55" spans="1:40" ht="16.5" thickBot="1" x14ac:dyDescent="0.3">
      <c r="B55" s="258" t="s">
        <v>70</v>
      </c>
      <c r="C55" s="258"/>
      <c r="D55" s="258"/>
      <c r="E55" s="258"/>
      <c r="F55" s="258"/>
      <c r="G55" s="258"/>
      <c r="H55" s="259"/>
      <c r="I55" s="259"/>
      <c r="J55" s="259"/>
      <c r="K55" s="259"/>
      <c r="L55" s="259"/>
      <c r="M55" s="259"/>
      <c r="AD55" s="84"/>
      <c r="AE55" s="101"/>
    </row>
    <row r="56" spans="1:40" ht="16.5" thickBot="1" x14ac:dyDescent="0.3">
      <c r="B56" s="285" t="s">
        <v>71</v>
      </c>
      <c r="C56" s="286"/>
      <c r="D56" s="286"/>
      <c r="E56" s="286"/>
      <c r="F56" s="286"/>
      <c r="G56" s="286"/>
      <c r="H56" s="286"/>
      <c r="I56" s="285" t="s">
        <v>72</v>
      </c>
      <c r="J56" s="292"/>
      <c r="K56" s="292"/>
      <c r="L56" s="292"/>
      <c r="M56" s="292"/>
    </row>
    <row r="57" spans="1:40" ht="64.5" thickBot="1" x14ac:dyDescent="0.25">
      <c r="B57" s="58" t="s">
        <v>55</v>
      </c>
      <c r="C57" s="57" t="s">
        <v>73</v>
      </c>
      <c r="D57" s="55" t="s">
        <v>74</v>
      </c>
      <c r="E57" s="57" t="s">
        <v>75</v>
      </c>
      <c r="F57" s="55" t="s">
        <v>76</v>
      </c>
      <c r="G57" s="55" t="s">
        <v>77</v>
      </c>
      <c r="H57" s="144" t="s">
        <v>78</v>
      </c>
      <c r="I57" s="293"/>
      <c r="J57" s="91" t="s">
        <v>114</v>
      </c>
      <c r="K57" s="57" t="s">
        <v>79</v>
      </c>
      <c r="L57" s="57" t="s">
        <v>80</v>
      </c>
      <c r="M57" s="55" t="s">
        <v>81</v>
      </c>
      <c r="AD57" s="85"/>
      <c r="AE57" s="97">
        <v>39448</v>
      </c>
      <c r="AF57" s="97">
        <v>39630</v>
      </c>
      <c r="AG57" s="97">
        <v>39814</v>
      </c>
      <c r="AH57" s="97">
        <v>40179</v>
      </c>
      <c r="AI57" s="98">
        <v>40544</v>
      </c>
      <c r="AJ57" s="98">
        <v>40725</v>
      </c>
      <c r="AK57" s="98">
        <v>41275</v>
      </c>
      <c r="AL57" s="98">
        <v>41640</v>
      </c>
      <c r="AM57" s="98">
        <v>42005</v>
      </c>
      <c r="AN57" s="96" t="s">
        <v>129</v>
      </c>
    </row>
    <row r="58" spans="1:40" ht="13.5" thickBot="1" x14ac:dyDescent="0.25">
      <c r="B58" s="16"/>
      <c r="C58" s="14"/>
      <c r="D58" s="14"/>
      <c r="E58" s="14"/>
      <c r="F58" s="14"/>
      <c r="G58" s="17"/>
      <c r="H58" s="147"/>
      <c r="I58" s="294"/>
      <c r="J58" s="149"/>
      <c r="K58" s="10"/>
      <c r="L58" s="5"/>
      <c r="M58" s="48">
        <f>SUM(C58:L58)</f>
        <v>0</v>
      </c>
      <c r="AD58" s="99" t="s">
        <v>123</v>
      </c>
      <c r="AE58" s="99">
        <f>IF(ISBLANK(E$43),0,IF(E$43&gt;=$AE$57,TRUE,FALSE))</f>
        <v>0</v>
      </c>
      <c r="AF58" s="99">
        <f>IF(ISBLANK(E$43),0,IF(E$43&gt;=$AF$57,TRUE,FALSE))</f>
        <v>0</v>
      </c>
      <c r="AG58" s="99">
        <f>IF(ISBLANK(E$43),0,IF(E$43&gt;=$AG$57,TRUE,FALSE))</f>
        <v>0</v>
      </c>
      <c r="AH58" s="99">
        <f>IF(ISBLANK(E$43),0,IF(E$43&gt;=$AH$57,TRUE,FALSE))</f>
        <v>0</v>
      </c>
      <c r="AI58" s="99">
        <f>IF(ISBLANK(E$43),0,IF(E$43&gt;=$AI$57,TRUE,FALSE))</f>
        <v>0</v>
      </c>
      <c r="AJ58" s="99">
        <f>IF(ISBLANK(E$43),0,IF(E$43&gt;=$AJ$57,TRUE,FALSE))</f>
        <v>0</v>
      </c>
      <c r="AK58" s="99">
        <f>IF(ISBLANK(E$43),0,IF(E$43&gt;=$AK$57,TRUE,FALSE))</f>
        <v>0</v>
      </c>
      <c r="AL58" s="99">
        <f>IF(ISBLANK(E$43),0,IF(E$43&gt;=$AL$57,TRUE,FALSE))</f>
        <v>0</v>
      </c>
      <c r="AM58" s="99">
        <f>IF(ISBLANK(E$43),0,IF(E$43&gt;=$AM$57,TRUE,FALSE))</f>
        <v>0</v>
      </c>
      <c r="AN58" s="100">
        <f>IF(AM58,$AE$52,IF(AL58,$AE$51,IF(AK58,$AE$50,IF(AJ58,$AE$49,IF(AI58,$AE$48,IF(AH58,$AE$47,IF(AG58,$AE$46,IF(AF58,$AE$45,IF(AE58,$AE$44,0)))))))))</f>
        <v>0</v>
      </c>
    </row>
    <row r="59" spans="1:40" ht="13.5" thickBot="1" x14ac:dyDescent="0.25">
      <c r="B59" s="15"/>
      <c r="C59" s="8"/>
      <c r="D59" s="8"/>
      <c r="E59" s="8"/>
      <c r="F59" s="8"/>
      <c r="G59" s="7"/>
      <c r="H59" s="148"/>
      <c r="I59" s="294"/>
      <c r="J59" s="150"/>
      <c r="K59" s="4"/>
      <c r="L59" s="9"/>
      <c r="M59" s="48">
        <f>SUM(C59:L59)</f>
        <v>0</v>
      </c>
      <c r="AD59" s="99" t="s">
        <v>124</v>
      </c>
      <c r="AE59" s="99">
        <f t="shared" ref="AE59:AJ59" si="2">IF(ISBLANK($E$44),0,IF($E$44&gt;=AE57,TRUE,FALSE))</f>
        <v>0</v>
      </c>
      <c r="AF59" s="99">
        <f t="shared" si="2"/>
        <v>0</v>
      </c>
      <c r="AG59" s="99">
        <f t="shared" si="2"/>
        <v>0</v>
      </c>
      <c r="AH59" s="99">
        <f t="shared" si="2"/>
        <v>0</v>
      </c>
      <c r="AI59" s="99">
        <f t="shared" si="2"/>
        <v>0</v>
      </c>
      <c r="AJ59" s="99">
        <f t="shared" si="2"/>
        <v>0</v>
      </c>
      <c r="AK59" s="99">
        <f t="shared" ref="AK59:AL59" si="3">IF(ISBLANK($E$44),0,IF($E$44&gt;=AK57,TRUE,FALSE))</f>
        <v>0</v>
      </c>
      <c r="AL59" s="99">
        <f t="shared" si="3"/>
        <v>0</v>
      </c>
      <c r="AM59" s="99">
        <f>IF(ISBLANK($E$44),0,IF($E$44&gt;=AM57,TRUE,FALSE))</f>
        <v>0</v>
      </c>
      <c r="AN59" s="100">
        <f t="shared" ref="AN59:AN63" si="4">IF(AM59,$AE$52,IF(AL59,$AE$51,IF(AK59,$AE$50,IF(AJ59,$AE$49,IF(AI59,$AE$48,IF(AH59,$AE$47,IF(AG59,$AE$46,IF(AF59,$AE$45,IF(AE59,$AE$44,0)))))))))</f>
        <v>0</v>
      </c>
    </row>
    <row r="60" spans="1:40" ht="13.5" thickBot="1" x14ac:dyDescent="0.25">
      <c r="A60" s="68"/>
      <c r="B60" s="295" t="s">
        <v>82</v>
      </c>
      <c r="C60" s="296"/>
      <c r="D60" s="296"/>
      <c r="E60" s="296"/>
      <c r="F60" s="296"/>
      <c r="G60" s="296"/>
      <c r="H60" s="296"/>
      <c r="I60" s="297"/>
      <c r="J60" s="296"/>
      <c r="K60" s="296"/>
      <c r="L60" s="296"/>
      <c r="M60" s="297"/>
      <c r="AD60" s="99" t="s">
        <v>125</v>
      </c>
      <c r="AE60" s="99">
        <f t="shared" ref="AE60:AJ60" si="5">IF(ISBLANK($E$45),0,IF($E$45&gt;=AE57,TRUE,FALSE))</f>
        <v>0</v>
      </c>
      <c r="AF60" s="99">
        <f t="shared" si="5"/>
        <v>0</v>
      </c>
      <c r="AG60" s="99">
        <f t="shared" si="5"/>
        <v>0</v>
      </c>
      <c r="AH60" s="99">
        <f t="shared" si="5"/>
        <v>0</v>
      </c>
      <c r="AI60" s="99">
        <f t="shared" si="5"/>
        <v>0</v>
      </c>
      <c r="AJ60" s="99">
        <f t="shared" si="5"/>
        <v>0</v>
      </c>
      <c r="AK60" s="99">
        <f t="shared" ref="AK60:AL60" si="6">IF(ISBLANK($E$45),0,IF($E$45&gt;=AK57,TRUE,FALSE))</f>
        <v>0</v>
      </c>
      <c r="AL60" s="99">
        <f t="shared" si="6"/>
        <v>0</v>
      </c>
      <c r="AM60" s="99">
        <f>IF(ISBLANK($E$45),0,IF($E$45&gt;=AM57,TRUE,FALSE))</f>
        <v>0</v>
      </c>
      <c r="AN60" s="100">
        <f t="shared" si="4"/>
        <v>0</v>
      </c>
    </row>
    <row r="61" spans="1:40" x14ac:dyDescent="0.2">
      <c r="A61" s="68"/>
      <c r="B61" s="301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3"/>
      <c r="AD61" s="99" t="s">
        <v>126</v>
      </c>
      <c r="AE61" s="99">
        <f t="shared" ref="AE61:AJ61" si="7">IF(ISBLANK($E$46),0,IF($E$46&gt;=AE57,TRUE,FALSE))</f>
        <v>0</v>
      </c>
      <c r="AF61" s="99">
        <f t="shared" si="7"/>
        <v>0</v>
      </c>
      <c r="AG61" s="99">
        <f t="shared" si="7"/>
        <v>0</v>
      </c>
      <c r="AH61" s="99">
        <f t="shared" si="7"/>
        <v>0</v>
      </c>
      <c r="AI61" s="99">
        <f t="shared" si="7"/>
        <v>0</v>
      </c>
      <c r="AJ61" s="99">
        <f t="shared" si="7"/>
        <v>0</v>
      </c>
      <c r="AK61" s="99">
        <f t="shared" ref="AK61:AL61" si="8">IF(ISBLANK($E$46),0,IF($E$46&gt;=AK57,TRUE,FALSE))</f>
        <v>0</v>
      </c>
      <c r="AL61" s="99">
        <f t="shared" si="8"/>
        <v>0</v>
      </c>
      <c r="AM61" s="99">
        <f>IF(ISBLANK($E$46),0,IF($E$46&gt;=AM57,TRUE,FALSE))</f>
        <v>0</v>
      </c>
      <c r="AN61" s="100">
        <f t="shared" si="4"/>
        <v>0</v>
      </c>
    </row>
    <row r="62" spans="1:40" x14ac:dyDescent="0.2">
      <c r="A62" s="68"/>
      <c r="B62" s="287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9"/>
      <c r="AD62" s="99" t="s">
        <v>127</v>
      </c>
      <c r="AE62" s="99">
        <f t="shared" ref="AE62:AJ62" si="9">IF(ISBLANK($E$47),0,IF($E$47&gt;=AE57,TRUE,FALSE))</f>
        <v>0</v>
      </c>
      <c r="AF62" s="99">
        <f t="shared" si="9"/>
        <v>0</v>
      </c>
      <c r="AG62" s="99">
        <f t="shared" si="9"/>
        <v>0</v>
      </c>
      <c r="AH62" s="99">
        <f t="shared" si="9"/>
        <v>0</v>
      </c>
      <c r="AI62" s="99">
        <f t="shared" si="9"/>
        <v>0</v>
      </c>
      <c r="AJ62" s="99">
        <f t="shared" si="9"/>
        <v>0</v>
      </c>
      <c r="AK62" s="99">
        <f t="shared" ref="AK62:AL62" si="10">IF(ISBLANK($E$47),0,IF($E$47&gt;=AK57,TRUE,FALSE))</f>
        <v>0</v>
      </c>
      <c r="AL62" s="99">
        <f t="shared" si="10"/>
        <v>0</v>
      </c>
      <c r="AM62" s="99">
        <f>IF(ISBLANK($E$47),0,IF($E$47&gt;=AM57,TRUE,FALSE))</f>
        <v>0</v>
      </c>
      <c r="AN62" s="100">
        <f t="shared" si="4"/>
        <v>0</v>
      </c>
    </row>
    <row r="63" spans="1:40" x14ac:dyDescent="0.2">
      <c r="A63" s="68"/>
      <c r="B63" s="287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9"/>
      <c r="AD63" s="99" t="s">
        <v>128</v>
      </c>
      <c r="AE63" s="99">
        <f t="shared" ref="AE63:AJ63" si="11">IF(ISBLANK($E$48),0,IF($E$48&gt;=AE57,TRUE,FALSE))</f>
        <v>0</v>
      </c>
      <c r="AF63" s="99">
        <f t="shared" si="11"/>
        <v>0</v>
      </c>
      <c r="AG63" s="99">
        <f t="shared" si="11"/>
        <v>0</v>
      </c>
      <c r="AH63" s="99">
        <f t="shared" si="11"/>
        <v>0</v>
      </c>
      <c r="AI63" s="99">
        <f t="shared" si="11"/>
        <v>0</v>
      </c>
      <c r="AJ63" s="99">
        <f t="shared" si="11"/>
        <v>0</v>
      </c>
      <c r="AK63" s="99">
        <f t="shared" ref="AK63:AL63" si="12">IF(ISBLANK($E$48),0,IF($E$48&gt;=AK57,TRUE,FALSE))</f>
        <v>0</v>
      </c>
      <c r="AL63" s="99">
        <f t="shared" si="12"/>
        <v>0</v>
      </c>
      <c r="AM63" s="99">
        <f>IF(ISBLANK($E$48),0,IF($E$48&gt;=AM57,TRUE,FALSE))</f>
        <v>0</v>
      </c>
      <c r="AN63" s="100">
        <f t="shared" si="4"/>
        <v>0</v>
      </c>
    </row>
    <row r="64" spans="1:40" x14ac:dyDescent="0.2">
      <c r="A64" s="68"/>
      <c r="B64" s="287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9"/>
    </row>
    <row r="65" spans="1:13" x14ac:dyDescent="0.2">
      <c r="A65" s="68"/>
      <c r="B65" s="287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9"/>
    </row>
    <row r="66" spans="1:13" x14ac:dyDescent="0.2">
      <c r="A66" s="68"/>
      <c r="B66" s="287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9"/>
    </row>
    <row r="67" spans="1:13" x14ac:dyDescent="0.2">
      <c r="A67" s="68"/>
      <c r="B67" s="287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9"/>
    </row>
    <row r="68" spans="1:13" x14ac:dyDescent="0.2">
      <c r="A68" s="68"/>
      <c r="B68" s="287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9"/>
    </row>
    <row r="69" spans="1:13" x14ac:dyDescent="0.2">
      <c r="A69" s="68"/>
      <c r="B69" s="287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9"/>
    </row>
    <row r="70" spans="1:13" x14ac:dyDescent="0.2">
      <c r="A70" s="68"/>
      <c r="B70" s="287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9"/>
    </row>
    <row r="71" spans="1:13" x14ac:dyDescent="0.2">
      <c r="A71" s="68"/>
      <c r="B71" s="287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9"/>
    </row>
    <row r="72" spans="1:13" x14ac:dyDescent="0.2">
      <c r="A72" s="68"/>
      <c r="B72" s="287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9"/>
    </row>
    <row r="73" spans="1:13" x14ac:dyDescent="0.2">
      <c r="A73" s="68"/>
      <c r="B73" s="287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9"/>
    </row>
    <row r="74" spans="1:13" x14ac:dyDescent="0.2">
      <c r="A74" s="68"/>
      <c r="B74" s="287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9"/>
    </row>
    <row r="75" spans="1:13" x14ac:dyDescent="0.2">
      <c r="A75" s="68"/>
      <c r="B75" s="287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9"/>
    </row>
    <row r="76" spans="1:13" x14ac:dyDescent="0.2">
      <c r="A76" s="68"/>
      <c r="B76" s="287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9"/>
    </row>
    <row r="77" spans="1:13" ht="13.5" thickBot="1" x14ac:dyDescent="0.25">
      <c r="A77" s="68"/>
      <c r="B77" s="298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300"/>
    </row>
    <row r="78" spans="1:13" ht="16.5" thickBot="1" x14ac:dyDescent="0.3">
      <c r="A78" s="68"/>
      <c r="B78" s="309" t="s">
        <v>83</v>
      </c>
      <c r="C78" s="310"/>
      <c r="D78" s="310"/>
      <c r="E78" s="310"/>
      <c r="F78" s="310"/>
      <c r="G78" s="311"/>
      <c r="H78" s="69"/>
    </row>
    <row r="79" spans="1:13" x14ac:dyDescent="0.2">
      <c r="B79" s="312" t="s">
        <v>84</v>
      </c>
      <c r="C79" s="313"/>
      <c r="D79" s="313"/>
      <c r="E79" s="313"/>
      <c r="F79" s="314"/>
      <c r="G79" s="70" t="s">
        <v>85</v>
      </c>
      <c r="H79" s="71"/>
    </row>
    <row r="80" spans="1:13" x14ac:dyDescent="0.2">
      <c r="B80" s="252" t="s">
        <v>86</v>
      </c>
      <c r="C80" s="253"/>
      <c r="D80" s="253"/>
      <c r="E80" s="253"/>
      <c r="F80" s="254"/>
      <c r="G80" s="72">
        <f>M16</f>
        <v>0</v>
      </c>
      <c r="H80" s="71"/>
    </row>
    <row r="81" spans="2:20" x14ac:dyDescent="0.2">
      <c r="B81" s="252" t="s">
        <v>87</v>
      </c>
      <c r="C81" s="253"/>
      <c r="D81" s="253"/>
      <c r="E81" s="253"/>
      <c r="F81" s="254"/>
      <c r="G81" s="72">
        <f>M21</f>
        <v>0</v>
      </c>
      <c r="H81" s="71"/>
    </row>
    <row r="82" spans="2:20" x14ac:dyDescent="0.2">
      <c r="B82" s="252" t="s">
        <v>88</v>
      </c>
      <c r="C82" s="253"/>
      <c r="D82" s="253"/>
      <c r="E82" s="253"/>
      <c r="F82" s="254"/>
      <c r="G82" s="72">
        <f>M25</f>
        <v>0</v>
      </c>
      <c r="H82" s="71"/>
    </row>
    <row r="83" spans="2:20" x14ac:dyDescent="0.2">
      <c r="B83" s="252" t="s">
        <v>89</v>
      </c>
      <c r="C83" s="253"/>
      <c r="D83" s="253"/>
      <c r="E83" s="253"/>
      <c r="F83" s="254"/>
      <c r="G83" s="72">
        <f>M30</f>
        <v>0</v>
      </c>
      <c r="H83" s="71"/>
    </row>
    <row r="84" spans="2:20" x14ac:dyDescent="0.2">
      <c r="B84" s="252" t="s">
        <v>41</v>
      </c>
      <c r="C84" s="253"/>
      <c r="D84" s="253"/>
      <c r="E84" s="253"/>
      <c r="F84" s="254"/>
      <c r="G84" s="72">
        <f>M34</f>
        <v>0</v>
      </c>
      <c r="H84" s="71"/>
    </row>
    <row r="85" spans="2:20" x14ac:dyDescent="0.2">
      <c r="B85" s="252" t="s">
        <v>90</v>
      </c>
      <c r="C85" s="253"/>
      <c r="D85" s="253"/>
      <c r="E85" s="253"/>
      <c r="F85" s="254"/>
      <c r="G85" s="73" t="str">
        <f>M38</f>
        <v xml:space="preserve"> $                -</v>
      </c>
      <c r="H85" s="71"/>
    </row>
    <row r="86" spans="2:20" x14ac:dyDescent="0.2">
      <c r="B86" s="252" t="s">
        <v>60</v>
      </c>
      <c r="C86" s="253"/>
      <c r="D86" s="253"/>
      <c r="E86" s="253"/>
      <c r="F86" s="254"/>
      <c r="G86" s="72">
        <f>SUM(M43:M48)</f>
        <v>0</v>
      </c>
      <c r="H86" s="71"/>
    </row>
    <row r="87" spans="2:20" x14ac:dyDescent="0.2">
      <c r="B87" s="315" t="s">
        <v>69</v>
      </c>
      <c r="C87" s="254"/>
      <c r="D87" s="254"/>
      <c r="E87" s="254"/>
      <c r="F87" s="254"/>
      <c r="G87" s="74">
        <f>SUM(M52:M53)</f>
        <v>0</v>
      </c>
      <c r="H87" s="71"/>
    </row>
    <row r="88" spans="2:20" x14ac:dyDescent="0.2">
      <c r="B88" s="304" t="s">
        <v>91</v>
      </c>
      <c r="C88" s="305"/>
      <c r="D88" s="305"/>
      <c r="E88" s="305"/>
      <c r="F88" s="254"/>
      <c r="G88" s="74">
        <f>SUM(M58:M59)</f>
        <v>0</v>
      </c>
      <c r="H88" s="71"/>
    </row>
    <row r="89" spans="2:20" ht="13.5" thickBot="1" x14ac:dyDescent="0.25">
      <c r="B89" s="306" t="s">
        <v>92</v>
      </c>
      <c r="C89" s="307"/>
      <c r="D89" s="307"/>
      <c r="E89" s="307"/>
      <c r="F89" s="308"/>
      <c r="G89" s="75">
        <f>SUM(G80:G88)</f>
        <v>0</v>
      </c>
      <c r="H89" s="71"/>
    </row>
    <row r="90" spans="2:20" x14ac:dyDescent="0.2">
      <c r="M90" s="228"/>
      <c r="N90" s="229" t="s">
        <v>319</v>
      </c>
    </row>
    <row r="91" spans="2:20" hidden="1" x14ac:dyDescent="0.2"/>
    <row r="92" spans="2:20" hidden="1" x14ac:dyDescent="0.2">
      <c r="R92" s="68"/>
      <c r="S92" s="68"/>
      <c r="T92" s="68"/>
    </row>
    <row r="93" spans="2:20" hidden="1" x14ac:dyDescent="0.2">
      <c r="R93" s="68"/>
      <c r="S93" s="68" t="s">
        <v>106</v>
      </c>
      <c r="T93" s="68"/>
    </row>
    <row r="94" spans="2:20" hidden="1" x14ac:dyDescent="0.2">
      <c r="Q94" s="22" t="s">
        <v>96</v>
      </c>
      <c r="R94" s="68"/>
      <c r="S94" s="68" t="s">
        <v>96</v>
      </c>
      <c r="T94" s="68" t="b">
        <f>IF(H4=S94,TRUE,FALSE)</f>
        <v>0</v>
      </c>
    </row>
    <row r="95" spans="2:20" hidden="1" x14ac:dyDescent="0.2">
      <c r="Q95" s="22" t="s">
        <v>97</v>
      </c>
      <c r="R95" s="68"/>
      <c r="S95" s="68" t="s">
        <v>97</v>
      </c>
      <c r="T95" s="68" t="b">
        <f>IF(H4=S95,TRUE,FALSE)</f>
        <v>0</v>
      </c>
    </row>
    <row r="96" spans="2:20" hidden="1" x14ac:dyDescent="0.2">
      <c r="R96" s="68"/>
      <c r="S96" s="68"/>
      <c r="T96" s="68"/>
    </row>
    <row r="97" spans="17:26" hidden="1" x14ac:dyDescent="0.2">
      <c r="R97" s="68"/>
      <c r="S97" s="68"/>
      <c r="T97" s="68"/>
    </row>
    <row r="98" spans="17:26" hidden="1" x14ac:dyDescent="0.2">
      <c r="R98" s="68"/>
      <c r="S98" s="68"/>
      <c r="T98" s="68"/>
    </row>
    <row r="99" spans="17:26" hidden="1" x14ac:dyDescent="0.2"/>
    <row r="100" spans="17:26" hidden="1" x14ac:dyDescent="0.2">
      <c r="Q100" s="206"/>
      <c r="R100" s="204"/>
      <c r="S100" s="204"/>
      <c r="T100" s="204"/>
      <c r="U100" s="204"/>
      <c r="V100" s="167"/>
      <c r="W100" s="85"/>
      <c r="X100" s="85"/>
      <c r="Y100" s="85"/>
      <c r="Z100" s="85"/>
    </row>
    <row r="101" spans="17:26" hidden="1" x14ac:dyDescent="0.2">
      <c r="Q101" s="207"/>
      <c r="R101" s="208" t="s">
        <v>318</v>
      </c>
      <c r="S101" s="213"/>
      <c r="T101" s="71"/>
      <c r="U101" s="71"/>
      <c r="V101" s="170"/>
      <c r="W101" s="85"/>
      <c r="X101" s="85"/>
      <c r="Y101" s="85"/>
      <c r="Z101" s="85"/>
    </row>
    <row r="102" spans="17:26" hidden="1" x14ac:dyDescent="0.2">
      <c r="Q102" s="207"/>
      <c r="R102" s="209" t="s">
        <v>98</v>
      </c>
      <c r="S102" s="171" t="s">
        <v>99</v>
      </c>
      <c r="T102" s="171" t="s">
        <v>100</v>
      </c>
      <c r="U102" s="71"/>
      <c r="V102" s="170"/>
      <c r="W102" s="85"/>
      <c r="X102" s="85"/>
      <c r="Y102" s="85"/>
      <c r="Z102" s="85"/>
    </row>
    <row r="103" spans="17:26" hidden="1" x14ac:dyDescent="0.2">
      <c r="Q103" s="207"/>
      <c r="R103" s="209" t="s">
        <v>101</v>
      </c>
      <c r="S103" s="214">
        <v>0</v>
      </c>
      <c r="T103" s="214">
        <v>0</v>
      </c>
      <c r="U103" s="71"/>
      <c r="V103" s="170"/>
      <c r="W103" s="85"/>
      <c r="X103" s="85"/>
      <c r="Y103" s="85"/>
      <c r="Z103" s="85"/>
    </row>
    <row r="104" spans="17:26" hidden="1" x14ac:dyDescent="0.2">
      <c r="Q104" s="207"/>
      <c r="R104" s="209" t="s">
        <v>102</v>
      </c>
      <c r="S104" s="214">
        <v>1250</v>
      </c>
      <c r="T104" s="214">
        <v>5000</v>
      </c>
      <c r="U104" s="71"/>
      <c r="V104" s="170"/>
      <c r="W104" s="85"/>
      <c r="X104" s="85"/>
      <c r="Y104" s="85"/>
      <c r="Z104" s="85"/>
    </row>
    <row r="105" spans="17:26" hidden="1" x14ac:dyDescent="0.2">
      <c r="Q105" s="207"/>
      <c r="R105" s="209" t="s">
        <v>103</v>
      </c>
      <c r="S105" s="214">
        <v>2500</v>
      </c>
      <c r="T105" s="214">
        <v>10000</v>
      </c>
      <c r="U105" s="71"/>
      <c r="V105" s="170"/>
      <c r="W105" s="85"/>
      <c r="X105" s="85"/>
      <c r="Y105" s="85"/>
      <c r="Z105" s="85"/>
    </row>
    <row r="106" spans="17:26" hidden="1" x14ac:dyDescent="0.2">
      <c r="Q106" s="207"/>
      <c r="R106" s="209" t="s">
        <v>104</v>
      </c>
      <c r="S106" s="214">
        <v>3750</v>
      </c>
      <c r="T106" s="214">
        <v>15000</v>
      </c>
      <c r="U106" s="71"/>
      <c r="V106" s="170"/>
      <c r="W106" s="85"/>
      <c r="X106" s="85"/>
      <c r="Y106" s="85"/>
      <c r="Z106" s="85"/>
    </row>
    <row r="107" spans="17:26" hidden="1" x14ac:dyDescent="0.2">
      <c r="Q107" s="207"/>
      <c r="R107" s="169"/>
      <c r="S107" s="71"/>
      <c r="T107" s="71"/>
      <c r="U107" s="71"/>
      <c r="V107" s="170"/>
      <c r="W107" s="85"/>
      <c r="X107" s="85"/>
      <c r="Y107" s="85"/>
      <c r="Z107" s="85"/>
    </row>
    <row r="108" spans="17:26" hidden="1" x14ac:dyDescent="0.2">
      <c r="Q108" s="207"/>
      <c r="R108" s="169"/>
      <c r="S108" s="71"/>
      <c r="T108" s="71"/>
      <c r="U108" s="71"/>
      <c r="V108" s="170"/>
      <c r="W108" s="85"/>
      <c r="X108" s="85"/>
      <c r="Y108" s="85"/>
      <c r="Z108" s="85"/>
    </row>
    <row r="109" spans="17:26" hidden="1" x14ac:dyDescent="0.2">
      <c r="Q109" s="205" t="s">
        <v>105</v>
      </c>
      <c r="R109" s="210">
        <f>B21-C21</f>
        <v>0</v>
      </c>
      <c r="S109" s="215">
        <f>IF(T94,IF($R$109&lt;=32,S103,IF($R$109&gt;100,S106,IF($R$109&gt;=68,S105,IF($R$109&gt;=33,S104,0)))),0)</f>
        <v>0</v>
      </c>
      <c r="T109" s="215">
        <f>IF(T95,IF($R$109&lt;=32,T103,IF($R$109&gt;100,T106,IF($R$109&gt;=68,T105,IF($R$109&gt;=33,T104,0)))),0)</f>
        <v>0</v>
      </c>
      <c r="U109" s="216">
        <f>SUM(S109:T109)</f>
        <v>0</v>
      </c>
      <c r="V109" s="170"/>
      <c r="W109" s="85"/>
      <c r="X109" s="85"/>
      <c r="Y109" s="85"/>
      <c r="Z109" s="85"/>
    </row>
    <row r="110" spans="17:26" hidden="1" x14ac:dyDescent="0.2">
      <c r="Q110" s="211"/>
      <c r="R110" s="37"/>
      <c r="S110" s="37"/>
      <c r="T110" s="37"/>
      <c r="U110" s="37"/>
      <c r="V110" s="175"/>
      <c r="W110" s="85"/>
      <c r="X110" s="85"/>
      <c r="Y110" s="85"/>
      <c r="Z110" s="85"/>
    </row>
    <row r="111" spans="17:26" hidden="1" x14ac:dyDescent="0.2"/>
    <row r="112" spans="17:26" hidden="1" x14ac:dyDescent="0.2"/>
    <row r="113" spans="16:25" hidden="1" x14ac:dyDescent="0.2">
      <c r="R113" s="76"/>
      <c r="S113" s="68"/>
    </row>
    <row r="114" spans="16:25" hidden="1" x14ac:dyDescent="0.2">
      <c r="R114" s="76"/>
      <c r="S114" s="68"/>
    </row>
    <row r="115" spans="16:25" hidden="1" x14ac:dyDescent="0.2">
      <c r="R115" s="76"/>
      <c r="S115" s="68"/>
    </row>
    <row r="116" spans="16:25" hidden="1" x14ac:dyDescent="0.2">
      <c r="R116" s="68"/>
      <c r="S116" s="68"/>
    </row>
    <row r="117" spans="16:25" hidden="1" x14ac:dyDescent="0.2">
      <c r="R117" s="77"/>
      <c r="S117" s="68"/>
    </row>
    <row r="118" spans="16:25" hidden="1" x14ac:dyDescent="0.2">
      <c r="P118" s="85"/>
      <c r="Q118" s="85"/>
      <c r="R118" s="85"/>
      <c r="S118" s="85"/>
      <c r="T118" s="85"/>
      <c r="U118" s="85"/>
      <c r="V118" s="85"/>
      <c r="W118" s="85"/>
      <c r="X118" s="85"/>
      <c r="Y118" s="85"/>
    </row>
    <row r="119" spans="16:25" hidden="1" x14ac:dyDescent="0.2">
      <c r="P119" s="85"/>
      <c r="Q119" s="85"/>
      <c r="R119" s="76"/>
      <c r="S119" s="169"/>
      <c r="T119" s="85"/>
      <c r="U119" s="85"/>
      <c r="V119" s="85"/>
      <c r="W119" s="85"/>
      <c r="X119" s="85"/>
      <c r="Y119" s="85"/>
    </row>
    <row r="120" spans="16:25" hidden="1" x14ac:dyDescent="0.2">
      <c r="P120" s="85"/>
      <c r="Q120" s="85"/>
      <c r="R120" s="76"/>
      <c r="S120" s="212"/>
      <c r="T120" s="85"/>
      <c r="U120" s="85"/>
      <c r="V120" s="85"/>
      <c r="W120" s="85"/>
      <c r="X120" s="85"/>
      <c r="Y120" s="85"/>
    </row>
    <row r="121" spans="16:25" hidden="1" x14ac:dyDescent="0.2">
      <c r="P121" s="85"/>
      <c r="Q121" s="202"/>
      <c r="R121" s="203"/>
      <c r="S121" s="204"/>
      <c r="T121" s="166"/>
      <c r="U121" s="166"/>
      <c r="V121" s="167"/>
      <c r="W121" s="85"/>
      <c r="X121" s="85"/>
      <c r="Y121" s="85"/>
    </row>
    <row r="122" spans="16:25" hidden="1" x14ac:dyDescent="0.2">
      <c r="P122" s="85"/>
      <c r="Q122" s="168"/>
      <c r="R122" s="201" t="s">
        <v>315</v>
      </c>
      <c r="S122" s="213" t="s">
        <v>314</v>
      </c>
      <c r="T122" s="32"/>
      <c r="U122" s="32"/>
      <c r="V122" s="170"/>
      <c r="W122" s="85"/>
      <c r="X122" s="85"/>
      <c r="Y122" s="85"/>
    </row>
    <row r="123" spans="16:25" hidden="1" x14ac:dyDescent="0.2">
      <c r="P123" s="85"/>
      <c r="Q123" s="168"/>
      <c r="R123" s="171" t="s">
        <v>98</v>
      </c>
      <c r="S123" s="226" t="s">
        <v>99</v>
      </c>
      <c r="T123" s="226" t="s">
        <v>100</v>
      </c>
      <c r="U123" s="32"/>
      <c r="V123" s="170"/>
      <c r="W123" s="85"/>
      <c r="X123" s="85"/>
      <c r="Y123" s="85"/>
    </row>
    <row r="124" spans="16:25" hidden="1" x14ac:dyDescent="0.2">
      <c r="P124" s="85"/>
      <c r="Q124" s="168"/>
      <c r="R124" s="171" t="s">
        <v>101</v>
      </c>
      <c r="S124" s="214">
        <v>0</v>
      </c>
      <c r="T124" s="214">
        <v>0</v>
      </c>
      <c r="U124" s="32"/>
      <c r="V124" s="170"/>
      <c r="W124" s="85"/>
      <c r="X124" s="85"/>
      <c r="Y124" s="85"/>
    </row>
    <row r="125" spans="16:25" hidden="1" x14ac:dyDescent="0.2">
      <c r="P125" s="85"/>
      <c r="Q125" s="168"/>
      <c r="R125" s="171" t="s">
        <v>102</v>
      </c>
      <c r="S125" s="214">
        <v>12000</v>
      </c>
      <c r="T125" s="214">
        <v>23000</v>
      </c>
      <c r="U125" s="224"/>
      <c r="V125" s="170"/>
      <c r="W125" s="85"/>
      <c r="X125" s="85"/>
      <c r="Y125" s="85"/>
    </row>
    <row r="126" spans="16:25" hidden="1" x14ac:dyDescent="0.2">
      <c r="P126" s="85"/>
      <c r="Q126" s="168"/>
      <c r="R126" s="171" t="s">
        <v>103</v>
      </c>
      <c r="S126" s="214">
        <v>17000</v>
      </c>
      <c r="T126" s="214">
        <v>31000</v>
      </c>
      <c r="U126" s="224"/>
      <c r="V126" s="170"/>
      <c r="W126" s="85"/>
      <c r="X126" s="85"/>
      <c r="Y126" s="85"/>
    </row>
    <row r="127" spans="16:25" hidden="1" x14ac:dyDescent="0.2">
      <c r="P127" s="85"/>
      <c r="Q127" s="168"/>
      <c r="R127" s="171" t="s">
        <v>104</v>
      </c>
      <c r="S127" s="214">
        <v>22000</v>
      </c>
      <c r="T127" s="214">
        <v>40000</v>
      </c>
      <c r="U127" s="224"/>
      <c r="V127" s="170"/>
      <c r="W127" s="85"/>
      <c r="X127" s="85"/>
      <c r="Y127" s="85"/>
    </row>
    <row r="128" spans="16:25" hidden="1" x14ac:dyDescent="0.2">
      <c r="P128" s="85"/>
      <c r="Q128" s="168"/>
      <c r="R128" s="32"/>
      <c r="S128" s="32"/>
      <c r="T128" s="32"/>
      <c r="U128" s="32"/>
      <c r="V128" s="170"/>
      <c r="W128" s="85"/>
      <c r="X128" s="85"/>
      <c r="Y128" s="85"/>
    </row>
    <row r="129" spans="16:25" hidden="1" x14ac:dyDescent="0.2">
      <c r="P129" s="85"/>
      <c r="Q129" s="168"/>
      <c r="R129" s="32"/>
      <c r="S129" s="32"/>
      <c r="T129" s="32"/>
      <c r="U129" s="32"/>
      <c r="V129" s="170"/>
      <c r="W129" s="85"/>
      <c r="X129" s="85"/>
      <c r="Y129" s="85"/>
    </row>
    <row r="130" spans="16:25" hidden="1" x14ac:dyDescent="0.2">
      <c r="P130" s="85"/>
      <c r="Q130" s="205" t="s">
        <v>105</v>
      </c>
      <c r="R130" s="172">
        <f>F16-G16</f>
        <v>0</v>
      </c>
      <c r="S130" s="215">
        <f>IF(T94,IF($R$130&lt;=32,S124,IF($R$130&gt;100,S127,IF($R$130&gt;=68,S126,IF($R$130&gt;=33,S125,0)))),0)</f>
        <v>0</v>
      </c>
      <c r="T130" s="215">
        <f>IF(T95,IF($R$130&lt;=32,T124,IF($R$130&gt;100,T127,IF($R$130&gt;=68,T126,IF($R$130&gt;=33,T125,0)))),0)</f>
        <v>0</v>
      </c>
      <c r="U130" s="216">
        <f>SUM(S130:T130)</f>
        <v>0</v>
      </c>
      <c r="V130" s="170"/>
      <c r="W130" s="85"/>
      <c r="X130" s="85"/>
      <c r="Y130" s="85"/>
    </row>
    <row r="131" spans="16:25" hidden="1" x14ac:dyDescent="0.2">
      <c r="P131" s="85"/>
      <c r="Q131" s="173"/>
      <c r="R131" s="174"/>
      <c r="S131" s="225"/>
      <c r="T131" s="225"/>
      <c r="U131" s="225"/>
      <c r="V131" s="175"/>
      <c r="W131" s="85"/>
      <c r="X131" s="85"/>
      <c r="Y131" s="85"/>
    </row>
    <row r="132" spans="16:25" hidden="1" x14ac:dyDescent="0.2">
      <c r="P132" s="85"/>
      <c r="Q132" s="85"/>
      <c r="R132" s="85"/>
      <c r="S132" s="85"/>
      <c r="T132" s="85"/>
      <c r="U132" s="85"/>
      <c r="V132" s="85"/>
      <c r="W132" s="85"/>
      <c r="X132" s="85"/>
      <c r="Y132" s="85"/>
    </row>
    <row r="133" spans="16:25" hidden="1" x14ac:dyDescent="0.2"/>
    <row r="134" spans="16:25" hidden="1" x14ac:dyDescent="0.2"/>
    <row r="135" spans="16:25" hidden="1" x14ac:dyDescent="0.2"/>
    <row r="136" spans="16:25" hidden="1" x14ac:dyDescent="0.2"/>
    <row r="137" spans="16:25" hidden="1" x14ac:dyDescent="0.2"/>
    <row r="138" spans="16:25" hidden="1" x14ac:dyDescent="0.2"/>
    <row r="139" spans="16:25" hidden="1" x14ac:dyDescent="0.2"/>
    <row r="140" spans="16:25" hidden="1" x14ac:dyDescent="0.2"/>
    <row r="141" spans="16:25" hidden="1" x14ac:dyDescent="0.2"/>
    <row r="142" spans="16:25" hidden="1" x14ac:dyDescent="0.2"/>
    <row r="143" spans="16:25" hidden="1" x14ac:dyDescent="0.2"/>
    <row r="144" spans="16:25" hidden="1" x14ac:dyDescent="0.2"/>
    <row r="145" hidden="1" x14ac:dyDescent="0.2"/>
    <row r="146" hidden="1" x14ac:dyDescent="0.2"/>
  </sheetData>
  <sheetProtection password="CC96" sheet="1" objects="1" scenarios="1" selectLockedCells="1"/>
  <mergeCells count="116">
    <mergeCell ref="M28:M29"/>
    <mergeCell ref="AA42:AB42"/>
    <mergeCell ref="AA48:AB48"/>
    <mergeCell ref="AA47:AB47"/>
    <mergeCell ref="AA46:AB46"/>
    <mergeCell ref="AA45:AB45"/>
    <mergeCell ref="AA44:AB44"/>
    <mergeCell ref="AA43:AB43"/>
    <mergeCell ref="B35:M35"/>
    <mergeCell ref="B36:M36"/>
    <mergeCell ref="B40:M40"/>
    <mergeCell ref="B42:C42"/>
    <mergeCell ref="B43:C43"/>
    <mergeCell ref="G38:H38"/>
    <mergeCell ref="I38:J38"/>
    <mergeCell ref="B39:M39"/>
    <mergeCell ref="B6:J6"/>
    <mergeCell ref="B11:J11"/>
    <mergeCell ref="B13:M13"/>
    <mergeCell ref="B23:M23"/>
    <mergeCell ref="B18:M18"/>
    <mergeCell ref="B31:M31"/>
    <mergeCell ref="B32:M32"/>
    <mergeCell ref="H33:I33"/>
    <mergeCell ref="B30:D30"/>
    <mergeCell ref="E30:F30"/>
    <mergeCell ref="B14:E14"/>
    <mergeCell ref="K33:L34"/>
    <mergeCell ref="B26:M26"/>
    <mergeCell ref="B27:M27"/>
    <mergeCell ref="B28:F28"/>
    <mergeCell ref="B22:M22"/>
    <mergeCell ref="F14:I14"/>
    <mergeCell ref="M14:M15"/>
    <mergeCell ref="B15:D15"/>
    <mergeCell ref="M19:M20"/>
    <mergeCell ref="K20:L20"/>
    <mergeCell ref="K21:L21"/>
    <mergeCell ref="E33:G33"/>
    <mergeCell ref="B33:D33"/>
    <mergeCell ref="B16:D16"/>
    <mergeCell ref="B19:I19"/>
    <mergeCell ref="K19:L19"/>
    <mergeCell ref="H30:I30"/>
    <mergeCell ref="J30:K30"/>
    <mergeCell ref="B45:C45"/>
    <mergeCell ref="B46:C46"/>
    <mergeCell ref="B47:C47"/>
    <mergeCell ref="B48:C48"/>
    <mergeCell ref="B29:D29"/>
    <mergeCell ref="E29:F29"/>
    <mergeCell ref="H29:I29"/>
    <mergeCell ref="J29:K29"/>
    <mergeCell ref="H34:I34"/>
    <mergeCell ref="G28:G30"/>
    <mergeCell ref="H28:K28"/>
    <mergeCell ref="L28:L30"/>
    <mergeCell ref="B88:F88"/>
    <mergeCell ref="B89:F89"/>
    <mergeCell ref="B82:F82"/>
    <mergeCell ref="B83:F83"/>
    <mergeCell ref="B84:F84"/>
    <mergeCell ref="B85:F85"/>
    <mergeCell ref="B78:G78"/>
    <mergeCell ref="B79:F79"/>
    <mergeCell ref="B80:F80"/>
    <mergeCell ref="B81:F81"/>
    <mergeCell ref="B87:F87"/>
    <mergeCell ref="B62:M62"/>
    <mergeCell ref="C52:D52"/>
    <mergeCell ref="E52:F52"/>
    <mergeCell ref="I56:M56"/>
    <mergeCell ref="I57:I59"/>
    <mergeCell ref="B60:M60"/>
    <mergeCell ref="B77:M77"/>
    <mergeCell ref="B61:M61"/>
    <mergeCell ref="B54:M54"/>
    <mergeCell ref="B55:M55"/>
    <mergeCell ref="B63:M63"/>
    <mergeCell ref="B64:M64"/>
    <mergeCell ref="B65:M65"/>
    <mergeCell ref="B66:M66"/>
    <mergeCell ref="B67:M67"/>
    <mergeCell ref="B74:M74"/>
    <mergeCell ref="B75:M75"/>
    <mergeCell ref="B76:M76"/>
    <mergeCell ref="B68:M68"/>
    <mergeCell ref="B69:M69"/>
    <mergeCell ref="B70:M70"/>
    <mergeCell ref="B71:M71"/>
    <mergeCell ref="B72:M72"/>
    <mergeCell ref="B73:M73"/>
    <mergeCell ref="K2:M2"/>
    <mergeCell ref="E4:G4"/>
    <mergeCell ref="B4:D4"/>
    <mergeCell ref="H2:J2"/>
    <mergeCell ref="B1:D2"/>
    <mergeCell ref="E2:G2"/>
    <mergeCell ref="H4:I4"/>
    <mergeCell ref="B86:F86"/>
    <mergeCell ref="B49:M49"/>
    <mergeCell ref="B50:M50"/>
    <mergeCell ref="C51:D51"/>
    <mergeCell ref="E51:F51"/>
    <mergeCell ref="B44:C44"/>
    <mergeCell ref="B41:M41"/>
    <mergeCell ref="B38:C38"/>
    <mergeCell ref="C53:D53"/>
    <mergeCell ref="E53:F53"/>
    <mergeCell ref="H51:L53"/>
    <mergeCell ref="B37:C37"/>
    <mergeCell ref="G37:H37"/>
    <mergeCell ref="I37:J37"/>
    <mergeCell ref="E34:G34"/>
    <mergeCell ref="B34:D34"/>
    <mergeCell ref="B56:H56"/>
  </mergeCells>
  <phoneticPr fontId="11" type="noConversion"/>
  <dataValidations count="3">
    <dataValidation type="list" allowBlank="1" showInputMessage="1" showErrorMessage="1" sqref="D43:D48">
      <formula1>$A$46:$A$49</formula1>
    </dataValidation>
    <dataValidation type="list" allowBlank="1" showInputMessage="1" showErrorMessage="1" sqref="H4:I4">
      <formula1>COL</formula1>
    </dataValidation>
    <dataValidation type="list" allowBlank="1" showInputMessage="1" showErrorMessage="1" sqref="B43:C48">
      <formula1>$A$37:$A$40</formula1>
    </dataValidation>
  </dataValidations>
  <printOptions horizontalCentered="1" verticalCentered="1"/>
  <pageMargins left="0.25" right="0.25" top="0.17013888888888901" bottom="0.17013888888888901" header="0" footer="0"/>
  <pageSetup scale="72" fitToHeight="2" orientation="landscape" r:id="rId1"/>
  <headerFooter alignWithMargins="0"/>
  <rowBreaks count="1" manualBreakCount="1">
    <brk id="3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Q35"/>
  <sheetViews>
    <sheetView showGridLines="0" zoomScale="85" zoomScaleNormal="85" workbookViewId="0">
      <pane ySplit="1" topLeftCell="A2" activePane="bottomLeft" state="frozen"/>
      <selection pane="bottomLeft" activeCell="G4" sqref="G4"/>
    </sheetView>
  </sheetViews>
  <sheetFormatPr defaultColWidth="0" defaultRowHeight="12.75" zeroHeight="1" x14ac:dyDescent="0.2"/>
  <cols>
    <col min="1" max="2" width="13.7109375" style="22" customWidth="1"/>
    <col min="3" max="3" width="16" style="22" customWidth="1"/>
    <col min="4" max="5" width="13.7109375" style="22" customWidth="1"/>
    <col min="6" max="6" width="14.7109375" style="22" customWidth="1"/>
    <col min="7" max="7" width="13.7109375" style="22" customWidth="1"/>
    <col min="8" max="8" width="13" style="22" customWidth="1"/>
    <col min="9" max="10" width="18.28515625" style="22" customWidth="1"/>
    <col min="11" max="12" width="12.7109375" style="22" customWidth="1"/>
    <col min="13" max="14" width="12.5703125" style="22" customWidth="1"/>
    <col min="15" max="15" width="13.7109375" style="22" customWidth="1"/>
    <col min="16" max="16" width="3.42578125" style="22" customWidth="1"/>
    <col min="17" max="251" width="13.85546875" style="22" hidden="1" customWidth="1"/>
    <col min="252" max="16384" width="8.28515625" style="22" hidden="1"/>
  </cols>
  <sheetData>
    <row r="1" spans="1:17" ht="15.75" x14ac:dyDescent="0.25">
      <c r="A1" s="369" t="s">
        <v>311</v>
      </c>
      <c r="B1" s="369"/>
      <c r="C1" s="369"/>
      <c r="D1" s="369"/>
      <c r="E1" s="369"/>
      <c r="F1" s="369"/>
      <c r="G1" s="370"/>
      <c r="H1" s="370"/>
      <c r="I1" s="370"/>
      <c r="J1" s="370"/>
      <c r="K1" s="370"/>
      <c r="L1" s="370"/>
      <c r="M1" s="370"/>
      <c r="N1" s="370"/>
      <c r="O1" s="370"/>
    </row>
    <row r="2" spans="1:17" ht="77.25" thickBot="1" x14ac:dyDescent="0.25">
      <c r="A2" s="153" t="s">
        <v>21</v>
      </c>
      <c r="B2" s="153" t="s">
        <v>111</v>
      </c>
      <c r="C2" s="153" t="s">
        <v>22</v>
      </c>
      <c r="D2" s="153" t="s">
        <v>23</v>
      </c>
      <c r="E2" s="153" t="s">
        <v>24</v>
      </c>
      <c r="F2" s="153" t="s">
        <v>25</v>
      </c>
      <c r="G2" s="153" t="s">
        <v>26</v>
      </c>
      <c r="H2" s="153" t="s">
        <v>27</v>
      </c>
      <c r="I2" s="154" t="s">
        <v>309</v>
      </c>
      <c r="J2" s="154" t="s">
        <v>313</v>
      </c>
      <c r="K2" s="154" t="s">
        <v>307</v>
      </c>
      <c r="L2" s="154" t="s">
        <v>305</v>
      </c>
      <c r="M2" s="154" t="s">
        <v>308</v>
      </c>
      <c r="N2" s="154" t="s">
        <v>306</v>
      </c>
      <c r="O2" s="152" t="s">
        <v>28</v>
      </c>
    </row>
    <row r="3" spans="1:17" ht="13.5" thickBot="1" x14ac:dyDescent="0.25">
      <c r="A3" s="2"/>
      <c r="B3" s="53">
        <f>IF(A3&gt;90,90,A3)</f>
        <v>0</v>
      </c>
      <c r="C3" s="3"/>
      <c r="D3" s="54">
        <f>(C3/30)*B3</f>
        <v>0</v>
      </c>
      <c r="E3" s="3"/>
      <c r="F3" s="54">
        <f>(E3/365)*B3</f>
        <v>0</v>
      </c>
      <c r="G3" s="3"/>
      <c r="H3" s="54">
        <f>(G3/365)*B3</f>
        <v>0</v>
      </c>
      <c r="I3" s="3"/>
      <c r="J3" s="54">
        <f>(I3/365)*$B$3</f>
        <v>0</v>
      </c>
      <c r="K3" s="3"/>
      <c r="L3" s="54">
        <f>(K3/365)*$B$3</f>
        <v>0</v>
      </c>
      <c r="M3" s="3"/>
      <c r="N3" s="54">
        <f>(M3/365)*$B$3</f>
        <v>0</v>
      </c>
      <c r="O3" s="48">
        <f>(D3+F3+H3++J3+L3+N3)</f>
        <v>0</v>
      </c>
    </row>
    <row r="4" spans="1:17" ht="13.5" thickBot="1" x14ac:dyDescent="0.25">
      <c r="A4" s="2"/>
      <c r="B4" s="53">
        <f>IF(A4&gt;90,90,A4)</f>
        <v>0</v>
      </c>
      <c r="C4" s="3"/>
      <c r="D4" s="54">
        <f>(C4/30)*B4</f>
        <v>0</v>
      </c>
      <c r="E4" s="3"/>
      <c r="F4" s="54">
        <f>(E4/365)*B4</f>
        <v>0</v>
      </c>
      <c r="G4" s="3"/>
      <c r="H4" s="54">
        <f>(G4/365)*B4</f>
        <v>0</v>
      </c>
      <c r="I4" s="3"/>
      <c r="J4" s="54">
        <f>(I4/365)*$B$4</f>
        <v>0</v>
      </c>
      <c r="K4" s="3"/>
      <c r="L4" s="54">
        <f>(K4/365)*$B$4</f>
        <v>0</v>
      </c>
      <c r="M4" s="3"/>
      <c r="N4" s="54">
        <f>(M4/365)*$B$4</f>
        <v>0</v>
      </c>
      <c r="O4" s="48">
        <f>(D4+F4+H4++J4+L4+N4)</f>
        <v>0</v>
      </c>
    </row>
    <row r="5" spans="1:17" ht="13.5" thickBot="1" x14ac:dyDescent="0.25">
      <c r="A5" s="199"/>
      <c r="B5" s="227">
        <f>SUM(B3:B4)</f>
        <v>0</v>
      </c>
      <c r="C5" s="199"/>
      <c r="D5" s="163">
        <f>SUM(D3:D4)</f>
        <v>0</v>
      </c>
      <c r="E5" s="199"/>
      <c r="F5" s="163">
        <f>SUM(F3:F4)</f>
        <v>0</v>
      </c>
      <c r="G5" s="199"/>
      <c r="H5" s="163">
        <f>SUM(H3:H4)</f>
        <v>0</v>
      </c>
      <c r="I5" s="199"/>
      <c r="J5" s="163">
        <f>SUM(J3:J4)</f>
        <v>0</v>
      </c>
      <c r="K5" s="199"/>
      <c r="L5" s="163">
        <f>SUM(L3:L4)</f>
        <v>0</v>
      </c>
      <c r="M5" s="199"/>
      <c r="N5" s="163">
        <f>SUM(N3:N4)</f>
        <v>0</v>
      </c>
      <c r="O5" s="161">
        <f>SUM(O3:O4)</f>
        <v>0</v>
      </c>
    </row>
    <row r="6" spans="1:17" s="31" customFormat="1" x14ac:dyDescent="0.2">
      <c r="A6" s="164"/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60"/>
    </row>
    <row r="7" spans="1:17" s="158" customFormat="1" ht="14.25" x14ac:dyDescent="0.2">
      <c r="A7" s="157" t="s">
        <v>310</v>
      </c>
      <c r="Q7" s="159"/>
    </row>
    <row r="8" spans="1:17" x14ac:dyDescent="0.2">
      <c r="Q8" s="90"/>
    </row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7:17" hidden="1" x14ac:dyDescent="0.2"/>
    <row r="18" spans="17:17" hidden="1" x14ac:dyDescent="0.2"/>
    <row r="19" spans="17:17" hidden="1" x14ac:dyDescent="0.2"/>
    <row r="20" spans="17:17" hidden="1" x14ac:dyDescent="0.2"/>
    <row r="21" spans="17:17" hidden="1" x14ac:dyDescent="0.2"/>
    <row r="22" spans="17:17" hidden="1" x14ac:dyDescent="0.2"/>
    <row r="23" spans="17:17" hidden="1" x14ac:dyDescent="0.2"/>
    <row r="24" spans="17:17" hidden="1" x14ac:dyDescent="0.2"/>
    <row r="25" spans="17:17" hidden="1" x14ac:dyDescent="0.2"/>
    <row r="26" spans="17:17" hidden="1" x14ac:dyDescent="0.2"/>
    <row r="27" spans="17:17" hidden="1" x14ac:dyDescent="0.2">
      <c r="Q27" s="90"/>
    </row>
    <row r="28" spans="17:17" hidden="1" x14ac:dyDescent="0.2">
      <c r="Q28" s="90"/>
    </row>
    <row r="29" spans="17:17" hidden="1" x14ac:dyDescent="0.2">
      <c r="Q29" s="90"/>
    </row>
    <row r="30" spans="17:17" hidden="1" x14ac:dyDescent="0.2"/>
    <row r="31" spans="17:17" hidden="1" x14ac:dyDescent="0.2"/>
    <row r="32" spans="17:17" hidden="1" x14ac:dyDescent="0.2"/>
    <row r="33" hidden="1" x14ac:dyDescent="0.2"/>
    <row r="34" hidden="1" x14ac:dyDescent="0.2"/>
    <row r="35" hidden="1" x14ac:dyDescent="0.2"/>
  </sheetData>
  <sheetProtection password="CC96" sheet="1" objects="1" scenarios="1" selectLockedCells="1"/>
  <mergeCells count="1">
    <mergeCell ref="A1:O1"/>
  </mergeCells>
  <pageMargins left="0.25" right="0.25" top="0.1701388888888889" bottom="0.1701388888888889" header="0" footer="0"/>
  <pageSetup scale="63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4" workbookViewId="0">
      <selection activeCell="A40" sqref="A40"/>
    </sheetView>
  </sheetViews>
  <sheetFormatPr defaultRowHeight="12.75" x14ac:dyDescent="0.2"/>
  <cols>
    <col min="1" max="1" width="64.42578125" bestFit="1" customWidth="1"/>
    <col min="2" max="2" width="99.7109375" bestFit="1" customWidth="1"/>
    <col min="3" max="3" width="68.42578125" bestFit="1" customWidth="1"/>
  </cols>
  <sheetData>
    <row r="1" spans="1:3" s="102" customFormat="1" ht="25.5" customHeight="1" x14ac:dyDescent="0.2">
      <c r="A1" s="372" t="s">
        <v>131</v>
      </c>
      <c r="B1" s="373"/>
      <c r="C1" s="373"/>
    </row>
    <row r="2" spans="1:3" s="102" customFormat="1" x14ac:dyDescent="0.2">
      <c r="A2" s="374" t="s">
        <v>132</v>
      </c>
      <c r="B2" s="375"/>
    </row>
    <row r="3" spans="1:3" s="102" customFormat="1" x14ac:dyDescent="0.2">
      <c r="A3" s="103" t="s">
        <v>133</v>
      </c>
    </row>
    <row r="4" spans="1:3" s="102" customFormat="1" x14ac:dyDescent="0.2">
      <c r="A4" s="103" t="s">
        <v>134</v>
      </c>
    </row>
    <row r="5" spans="1:3" s="102" customFormat="1" x14ac:dyDescent="0.2">
      <c r="A5" s="104" t="s">
        <v>135</v>
      </c>
    </row>
    <row r="6" spans="1:3" s="102" customFormat="1" x14ac:dyDescent="0.2">
      <c r="A6" s="103" t="s">
        <v>136</v>
      </c>
    </row>
    <row r="7" spans="1:3" s="106" customFormat="1" x14ac:dyDescent="0.2">
      <c r="A7" s="105" t="s">
        <v>137</v>
      </c>
      <c r="B7" s="105" t="s">
        <v>138</v>
      </c>
      <c r="C7" s="105" t="s">
        <v>139</v>
      </c>
    </row>
    <row r="8" spans="1:3" s="102" customFormat="1" x14ac:dyDescent="0.2">
      <c r="A8" s="107" t="s">
        <v>9</v>
      </c>
      <c r="B8" s="107" t="s">
        <v>140</v>
      </c>
      <c r="C8" s="107"/>
    </row>
    <row r="9" spans="1:3" s="102" customFormat="1" x14ac:dyDescent="0.2">
      <c r="A9" s="107" t="s">
        <v>141</v>
      </c>
      <c r="B9" s="107" t="s">
        <v>142</v>
      </c>
      <c r="C9" s="107"/>
    </row>
    <row r="10" spans="1:3" s="102" customFormat="1" x14ac:dyDescent="0.2">
      <c r="A10" s="108" t="s">
        <v>143</v>
      </c>
      <c r="B10" s="108" t="s">
        <v>144</v>
      </c>
      <c r="C10" s="108" t="s">
        <v>145</v>
      </c>
    </row>
    <row r="11" spans="1:3" s="102" customFormat="1" x14ac:dyDescent="0.2">
      <c r="A11" s="376" t="s">
        <v>17</v>
      </c>
      <c r="B11" s="378" t="s">
        <v>146</v>
      </c>
      <c r="C11" s="109" t="s">
        <v>147</v>
      </c>
    </row>
    <row r="12" spans="1:3" s="102" customFormat="1" x14ac:dyDescent="0.2">
      <c r="A12" s="377"/>
      <c r="B12" s="379"/>
      <c r="C12" s="110" t="s">
        <v>148</v>
      </c>
    </row>
    <row r="13" spans="1:3" s="102" customFormat="1" x14ac:dyDescent="0.2">
      <c r="A13" s="111"/>
      <c r="B13" s="112"/>
      <c r="C13" s="113" t="s">
        <v>149</v>
      </c>
    </row>
    <row r="14" spans="1:3" s="102" customFormat="1" x14ac:dyDescent="0.2">
      <c r="A14" s="109" t="s">
        <v>150</v>
      </c>
      <c r="B14" s="114" t="s">
        <v>151</v>
      </c>
      <c r="C14" s="108"/>
    </row>
    <row r="15" spans="1:3" s="102" customFormat="1" x14ac:dyDescent="0.2">
      <c r="A15" s="115"/>
      <c r="B15" s="115" t="s">
        <v>152</v>
      </c>
      <c r="C15" s="116"/>
    </row>
    <row r="16" spans="1:3" s="102" customFormat="1" x14ac:dyDescent="0.2">
      <c r="A16" s="115"/>
      <c r="B16" s="115" t="s">
        <v>153</v>
      </c>
      <c r="C16" s="116"/>
    </row>
    <row r="17" spans="1:3" s="102" customFormat="1" x14ac:dyDescent="0.2">
      <c r="A17" s="117"/>
      <c r="B17" s="117" t="s">
        <v>154</v>
      </c>
      <c r="C17" s="118"/>
    </row>
    <row r="18" spans="1:3" s="102" customFormat="1" x14ac:dyDescent="0.2">
      <c r="A18" s="371" t="s">
        <v>112</v>
      </c>
      <c r="B18" s="119" t="s">
        <v>155</v>
      </c>
      <c r="C18" s="108" t="s">
        <v>156</v>
      </c>
    </row>
    <row r="19" spans="1:3" s="102" customFormat="1" x14ac:dyDescent="0.2">
      <c r="A19" s="371"/>
      <c r="B19" s="120" t="s">
        <v>157</v>
      </c>
      <c r="C19" s="116" t="s">
        <v>158</v>
      </c>
    </row>
    <row r="20" spans="1:3" s="102" customFormat="1" x14ac:dyDescent="0.2">
      <c r="A20" s="371"/>
      <c r="B20" s="121" t="s">
        <v>159</v>
      </c>
      <c r="C20" s="122" t="s">
        <v>149</v>
      </c>
    </row>
    <row r="21" spans="1:3" s="102" customFormat="1" ht="15" customHeight="1" x14ac:dyDescent="0.2">
      <c r="A21" s="371" t="s">
        <v>160</v>
      </c>
      <c r="B21" s="123" t="s">
        <v>161</v>
      </c>
      <c r="C21" s="123" t="s">
        <v>162</v>
      </c>
    </row>
    <row r="22" spans="1:3" s="102" customFormat="1" x14ac:dyDescent="0.2">
      <c r="A22" s="371"/>
      <c r="B22" s="124" t="s">
        <v>163</v>
      </c>
      <c r="C22" s="125" t="s">
        <v>164</v>
      </c>
    </row>
    <row r="23" spans="1:3" s="102" customFormat="1" x14ac:dyDescent="0.2">
      <c r="A23" s="371"/>
      <c r="B23" s="124" t="s">
        <v>165</v>
      </c>
      <c r="C23" s="120" t="s">
        <v>166</v>
      </c>
    </row>
    <row r="24" spans="1:3" s="102" customFormat="1" x14ac:dyDescent="0.2">
      <c r="A24" s="371"/>
      <c r="B24" s="126" t="s">
        <v>167</v>
      </c>
      <c r="C24" s="121" t="s">
        <v>168</v>
      </c>
    </row>
    <row r="25" spans="1:3" s="102" customFormat="1" x14ac:dyDescent="0.2">
      <c r="A25" s="109" t="s">
        <v>169</v>
      </c>
      <c r="B25" s="127" t="s">
        <v>170</v>
      </c>
      <c r="C25" s="119" t="s">
        <v>171</v>
      </c>
    </row>
    <row r="26" spans="1:3" s="102" customFormat="1" x14ac:dyDescent="0.2">
      <c r="A26" s="117" t="s">
        <v>172</v>
      </c>
      <c r="B26" s="128"/>
      <c r="C26" s="121" t="s">
        <v>173</v>
      </c>
    </row>
    <row r="27" spans="1:3" s="102" customFormat="1" x14ac:dyDescent="0.2">
      <c r="A27" s="109" t="s">
        <v>174</v>
      </c>
      <c r="B27" s="127" t="s">
        <v>170</v>
      </c>
      <c r="C27" s="119" t="s">
        <v>171</v>
      </c>
    </row>
    <row r="28" spans="1:3" s="102" customFormat="1" x14ac:dyDescent="0.2">
      <c r="A28" s="117" t="s">
        <v>172</v>
      </c>
      <c r="B28" s="129"/>
      <c r="C28" s="120" t="s">
        <v>173</v>
      </c>
    </row>
    <row r="29" spans="1:3" s="102" customFormat="1" x14ac:dyDescent="0.2">
      <c r="A29" s="109" t="s">
        <v>175</v>
      </c>
      <c r="B29" s="108" t="s">
        <v>176</v>
      </c>
      <c r="C29" s="119" t="s">
        <v>177</v>
      </c>
    </row>
    <row r="30" spans="1:3" s="129" customFormat="1" x14ac:dyDescent="0.2">
      <c r="A30" s="117"/>
      <c r="B30" s="121" t="s">
        <v>159</v>
      </c>
      <c r="C30" s="113" t="s">
        <v>149</v>
      </c>
    </row>
    <row r="31" spans="1:3" s="102" customFormat="1" x14ac:dyDescent="0.2">
      <c r="A31" s="115" t="s">
        <v>178</v>
      </c>
      <c r="B31" s="129" t="s">
        <v>179</v>
      </c>
      <c r="C31" s="120" t="s">
        <v>180</v>
      </c>
    </row>
    <row r="32" spans="1:3" s="102" customFormat="1" x14ac:dyDescent="0.2">
      <c r="A32" s="115"/>
      <c r="B32" s="129" t="s">
        <v>181</v>
      </c>
      <c r="C32" s="120" t="s">
        <v>182</v>
      </c>
    </row>
    <row r="33" spans="1:3" s="102" customFormat="1" x14ac:dyDescent="0.2">
      <c r="A33" s="115"/>
      <c r="B33" s="129" t="s">
        <v>183</v>
      </c>
      <c r="C33" s="120" t="s">
        <v>149</v>
      </c>
    </row>
    <row r="34" spans="1:3" s="102" customFormat="1" x14ac:dyDescent="0.2">
      <c r="A34" s="115"/>
      <c r="B34" s="129" t="s">
        <v>184</v>
      </c>
      <c r="C34" s="120" t="s">
        <v>185</v>
      </c>
    </row>
    <row r="35" spans="1:3" s="102" customFormat="1" x14ac:dyDescent="0.2">
      <c r="A35" s="129"/>
      <c r="B35" s="116" t="s">
        <v>186</v>
      </c>
      <c r="C35" s="110" t="s">
        <v>187</v>
      </c>
    </row>
    <row r="36" spans="1:3" s="102" customFormat="1" x14ac:dyDescent="0.2">
      <c r="A36" s="117"/>
      <c r="C36" s="118" t="s">
        <v>188</v>
      </c>
    </row>
    <row r="37" spans="1:3" s="102" customFormat="1" x14ac:dyDescent="0.2">
      <c r="A37" s="109" t="s">
        <v>189</v>
      </c>
      <c r="B37" s="108" t="s">
        <v>140</v>
      </c>
      <c r="C37" s="120"/>
    </row>
    <row r="38" spans="1:3" s="102" customFormat="1" x14ac:dyDescent="0.2">
      <c r="A38" s="117"/>
      <c r="B38" s="121" t="s">
        <v>190</v>
      </c>
      <c r="C38" s="121"/>
    </row>
    <row r="39" spans="1:3" s="102" customFormat="1" x14ac:dyDescent="0.2">
      <c r="A39" s="108" t="s">
        <v>191</v>
      </c>
      <c r="B39" s="119" t="s">
        <v>192</v>
      </c>
      <c r="C39" s="109" t="s">
        <v>193</v>
      </c>
    </row>
    <row r="40" spans="1:3" s="102" customFormat="1" x14ac:dyDescent="0.2">
      <c r="A40" s="116"/>
      <c r="B40" s="116" t="s">
        <v>194</v>
      </c>
      <c r="C40" s="115" t="s">
        <v>195</v>
      </c>
    </row>
    <row r="41" spans="1:3" s="102" customFormat="1" x14ac:dyDescent="0.2">
      <c r="A41" s="116"/>
      <c r="B41" s="116" t="s">
        <v>196</v>
      </c>
      <c r="C41" s="115" t="s">
        <v>149</v>
      </c>
    </row>
    <row r="42" spans="1:3" s="102" customFormat="1" x14ac:dyDescent="0.2">
      <c r="A42" s="130"/>
      <c r="B42" s="116" t="s">
        <v>197</v>
      </c>
      <c r="C42" s="115" t="s">
        <v>198</v>
      </c>
    </row>
    <row r="43" spans="1:3" s="102" customFormat="1" x14ac:dyDescent="0.2">
      <c r="A43" s="116"/>
      <c r="B43" s="120" t="s">
        <v>199</v>
      </c>
      <c r="C43" s="115" t="s">
        <v>185</v>
      </c>
    </row>
    <row r="44" spans="1:3" s="102" customFormat="1" x14ac:dyDescent="0.2">
      <c r="A44" s="118"/>
      <c r="B44" s="118" t="s">
        <v>200</v>
      </c>
      <c r="C44" s="117" t="s">
        <v>187</v>
      </c>
    </row>
    <row r="45" spans="1:3" s="102" customFormat="1" x14ac:dyDescent="0.2">
      <c r="A45" s="109" t="s">
        <v>201</v>
      </c>
      <c r="B45" s="108" t="s">
        <v>202</v>
      </c>
      <c r="C45" s="108" t="s">
        <v>203</v>
      </c>
    </row>
    <row r="46" spans="1:3" s="102" customFormat="1" x14ac:dyDescent="0.2">
      <c r="A46" s="115"/>
      <c r="B46" s="116" t="s">
        <v>196</v>
      </c>
      <c r="C46" s="115" t="s">
        <v>149</v>
      </c>
    </row>
    <row r="47" spans="1:3" s="102" customFormat="1" x14ac:dyDescent="0.2">
      <c r="A47" s="115"/>
      <c r="B47" s="116" t="s">
        <v>192</v>
      </c>
      <c r="C47" s="115" t="s">
        <v>198</v>
      </c>
    </row>
    <row r="48" spans="1:3" s="102" customFormat="1" x14ac:dyDescent="0.2">
      <c r="A48" s="129"/>
      <c r="B48" s="116"/>
      <c r="C48" s="115" t="s">
        <v>185</v>
      </c>
    </row>
    <row r="49" spans="1:3" s="102" customFormat="1" x14ac:dyDescent="0.2">
      <c r="A49" s="117"/>
      <c r="B49" s="118"/>
      <c r="C49" s="117" t="s">
        <v>187</v>
      </c>
    </row>
    <row r="50" spans="1:3" s="102" customFormat="1" x14ac:dyDescent="0.2">
      <c r="A50" s="109" t="s">
        <v>204</v>
      </c>
      <c r="B50" s="131" t="s">
        <v>205</v>
      </c>
      <c r="C50" s="108" t="s">
        <v>206</v>
      </c>
    </row>
    <row r="51" spans="1:3" s="102" customFormat="1" x14ac:dyDescent="0.2">
      <c r="A51" s="115" t="s">
        <v>207</v>
      </c>
      <c r="B51" s="115" t="s">
        <v>208</v>
      </c>
      <c r="C51" s="115" t="s">
        <v>147</v>
      </c>
    </row>
    <row r="52" spans="1:3" s="102" customFormat="1" x14ac:dyDescent="0.2">
      <c r="A52" s="115"/>
      <c r="B52" s="115" t="s">
        <v>209</v>
      </c>
      <c r="C52" s="110" t="s">
        <v>148</v>
      </c>
    </row>
    <row r="53" spans="1:3" s="102" customFormat="1" x14ac:dyDescent="0.2">
      <c r="A53" s="115"/>
      <c r="B53" s="115" t="s">
        <v>210</v>
      </c>
      <c r="C53" s="132" t="s">
        <v>149</v>
      </c>
    </row>
    <row r="54" spans="1:3" s="102" customFormat="1" x14ac:dyDescent="0.2">
      <c r="A54" s="117"/>
      <c r="B54" s="128" t="s">
        <v>211</v>
      </c>
      <c r="C54" s="116" t="s">
        <v>185</v>
      </c>
    </row>
    <row r="55" spans="1:3" s="102" customFormat="1" x14ac:dyDescent="0.2">
      <c r="A55" s="109" t="s">
        <v>212</v>
      </c>
      <c r="B55" s="133" t="s">
        <v>213</v>
      </c>
      <c r="C55" s="123" t="s">
        <v>214</v>
      </c>
    </row>
    <row r="56" spans="1:3" s="102" customFormat="1" x14ac:dyDescent="0.2">
      <c r="A56" s="115"/>
      <c r="B56" s="133" t="s">
        <v>215</v>
      </c>
      <c r="C56" s="124" t="s">
        <v>216</v>
      </c>
    </row>
    <row r="57" spans="1:3" s="102" customFormat="1" x14ac:dyDescent="0.2">
      <c r="A57" s="115"/>
      <c r="B57" s="134" t="s">
        <v>217</v>
      </c>
      <c r="C57" s="135" t="s">
        <v>149</v>
      </c>
    </row>
    <row r="58" spans="1:3" s="102" customFormat="1" x14ac:dyDescent="0.2">
      <c r="A58" s="115"/>
      <c r="B58" s="133" t="s">
        <v>159</v>
      </c>
      <c r="C58" s="116" t="s">
        <v>147</v>
      </c>
    </row>
    <row r="59" spans="1:3" s="102" customFormat="1" x14ac:dyDescent="0.2">
      <c r="A59" s="117"/>
      <c r="B59" s="136" t="s">
        <v>218</v>
      </c>
      <c r="C59" s="118" t="s">
        <v>185</v>
      </c>
    </row>
  </sheetData>
  <mergeCells count="6">
    <mergeCell ref="A21:A24"/>
    <mergeCell ref="A1:C1"/>
    <mergeCell ref="A2:B2"/>
    <mergeCell ref="A11:A12"/>
    <mergeCell ref="B11:B12"/>
    <mergeCell ref="A18:A20"/>
  </mergeCells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A9" sqref="A9"/>
    </sheetView>
  </sheetViews>
  <sheetFormatPr defaultRowHeight="12.75" x14ac:dyDescent="0.2"/>
  <cols>
    <col min="1" max="1" width="34.28515625" bestFit="1" customWidth="1"/>
    <col min="2" max="2" width="27.28515625" bestFit="1" customWidth="1"/>
    <col min="3" max="3" width="25.28515625" bestFit="1" customWidth="1"/>
    <col min="4" max="5" width="51.5703125" customWidth="1"/>
  </cols>
  <sheetData>
    <row r="1" spans="1:3" ht="25.5" x14ac:dyDescent="0.2">
      <c r="A1" s="137" t="s">
        <v>219</v>
      </c>
      <c r="B1" s="138" t="s">
        <v>220</v>
      </c>
      <c r="C1" s="138" t="s">
        <v>221</v>
      </c>
    </row>
    <row r="2" spans="1:3" x14ac:dyDescent="0.2">
      <c r="A2" s="139" t="s">
        <v>222</v>
      </c>
      <c r="B2" s="140" t="s">
        <v>223</v>
      </c>
      <c r="C2" s="140" t="s">
        <v>224</v>
      </c>
    </row>
    <row r="3" spans="1:3" s="141" customFormat="1" x14ac:dyDescent="0.2">
      <c r="A3" s="139" t="s">
        <v>225</v>
      </c>
      <c r="B3" s="139" t="s">
        <v>225</v>
      </c>
      <c r="C3" s="139" t="s">
        <v>225</v>
      </c>
    </row>
    <row r="4" spans="1:3" x14ac:dyDescent="0.2">
      <c r="A4" s="139" t="s">
        <v>226</v>
      </c>
      <c r="B4" s="139" t="s">
        <v>227</v>
      </c>
      <c r="C4" s="139" t="s">
        <v>228</v>
      </c>
    </row>
    <row r="5" spans="1:3" x14ac:dyDescent="0.2">
      <c r="A5" s="139" t="s">
        <v>229</v>
      </c>
      <c r="B5" s="139" t="s">
        <v>227</v>
      </c>
      <c r="C5" s="139" t="s">
        <v>230</v>
      </c>
    </row>
    <row r="6" spans="1:3" x14ac:dyDescent="0.2">
      <c r="A6" s="139" t="s">
        <v>231</v>
      </c>
      <c r="B6" s="139" t="s">
        <v>141</v>
      </c>
      <c r="C6" s="140" t="s">
        <v>224</v>
      </c>
    </row>
    <row r="7" spans="1:3" x14ac:dyDescent="0.2">
      <c r="A7" s="139" t="s">
        <v>232</v>
      </c>
      <c r="B7" s="139" t="s">
        <v>233</v>
      </c>
      <c r="C7" s="139" t="s">
        <v>233</v>
      </c>
    </row>
    <row r="8" spans="1:3" x14ac:dyDescent="0.2">
      <c r="A8" s="139" t="s">
        <v>234</v>
      </c>
      <c r="B8" s="139" t="s">
        <v>227</v>
      </c>
      <c r="C8" s="139" t="s">
        <v>228</v>
      </c>
    </row>
    <row r="9" spans="1:3" x14ac:dyDescent="0.2">
      <c r="A9" s="139" t="s">
        <v>235</v>
      </c>
      <c r="B9" s="139" t="s">
        <v>236</v>
      </c>
      <c r="C9" s="139" t="s">
        <v>237</v>
      </c>
    </row>
    <row r="10" spans="1:3" x14ac:dyDescent="0.2">
      <c r="A10" s="139" t="s">
        <v>238</v>
      </c>
      <c r="B10" s="139" t="s">
        <v>227</v>
      </c>
      <c r="C10" s="139" t="s">
        <v>228</v>
      </c>
    </row>
    <row r="11" spans="1:3" x14ac:dyDescent="0.2">
      <c r="A11" s="139" t="s">
        <v>239</v>
      </c>
      <c r="B11" s="140" t="s">
        <v>240</v>
      </c>
      <c r="C11" s="140" t="s">
        <v>240</v>
      </c>
    </row>
    <row r="12" spans="1:3" x14ac:dyDescent="0.2">
      <c r="A12" s="139" t="s">
        <v>212</v>
      </c>
      <c r="B12" s="139" t="s">
        <v>227</v>
      </c>
      <c r="C12" s="139" t="s">
        <v>228</v>
      </c>
    </row>
    <row r="13" spans="1:3" x14ac:dyDescent="0.2">
      <c r="A13" s="139" t="s">
        <v>241</v>
      </c>
      <c r="B13" s="139" t="s">
        <v>242</v>
      </c>
      <c r="C13" s="139" t="s">
        <v>242</v>
      </c>
    </row>
    <row r="14" spans="1:3" x14ac:dyDescent="0.2">
      <c r="A14" s="139" t="s">
        <v>243</v>
      </c>
      <c r="B14" s="139" t="s">
        <v>242</v>
      </c>
      <c r="C14" s="139" t="s">
        <v>242</v>
      </c>
    </row>
    <row r="15" spans="1:3" x14ac:dyDescent="0.2">
      <c r="A15" s="139" t="s">
        <v>244</v>
      </c>
      <c r="B15" s="139" t="s">
        <v>227</v>
      </c>
      <c r="C15" s="139" t="s">
        <v>228</v>
      </c>
    </row>
    <row r="16" spans="1:3" x14ac:dyDescent="0.2">
      <c r="A16" s="139" t="s">
        <v>245</v>
      </c>
      <c r="B16" s="139" t="s">
        <v>242</v>
      </c>
      <c r="C16" s="139" t="s">
        <v>242</v>
      </c>
    </row>
    <row r="17" spans="1:3" x14ac:dyDescent="0.2">
      <c r="A17" s="139" t="s">
        <v>246</v>
      </c>
      <c r="B17" s="139" t="s">
        <v>227</v>
      </c>
      <c r="C17" s="139" t="s">
        <v>228</v>
      </c>
    </row>
    <row r="18" spans="1:3" x14ac:dyDescent="0.2">
      <c r="A18" s="139" t="s">
        <v>247</v>
      </c>
      <c r="B18" s="139" t="s">
        <v>242</v>
      </c>
      <c r="C18" s="139" t="s">
        <v>242</v>
      </c>
    </row>
    <row r="19" spans="1:3" x14ac:dyDescent="0.2">
      <c r="A19" s="139" t="s">
        <v>248</v>
      </c>
      <c r="B19" s="139" t="s">
        <v>242</v>
      </c>
      <c r="C19" s="139" t="s">
        <v>242</v>
      </c>
    </row>
    <row r="20" spans="1:3" x14ac:dyDescent="0.2">
      <c r="A20" s="139" t="s">
        <v>249</v>
      </c>
      <c r="B20" s="139" t="s">
        <v>242</v>
      </c>
      <c r="C20" s="139" t="s">
        <v>242</v>
      </c>
    </row>
    <row r="21" spans="1:3" x14ac:dyDescent="0.2">
      <c r="A21" s="139" t="s">
        <v>250</v>
      </c>
      <c r="B21" s="139" t="s">
        <v>242</v>
      </c>
      <c r="C21" s="139" t="s">
        <v>242</v>
      </c>
    </row>
    <row r="22" spans="1:3" x14ac:dyDescent="0.2">
      <c r="A22" s="139" t="s">
        <v>251</v>
      </c>
      <c r="B22" s="139" t="s">
        <v>252</v>
      </c>
      <c r="C22" s="139" t="s">
        <v>252</v>
      </c>
    </row>
    <row r="23" spans="1:3" x14ac:dyDescent="0.2">
      <c r="A23" s="139" t="s">
        <v>253</v>
      </c>
      <c r="B23" s="139" t="s">
        <v>252</v>
      </c>
      <c r="C23" s="139" t="s">
        <v>252</v>
      </c>
    </row>
    <row r="24" spans="1:3" x14ac:dyDescent="0.2">
      <c r="A24" s="139" t="s">
        <v>254</v>
      </c>
      <c r="B24" s="139" t="s">
        <v>227</v>
      </c>
      <c r="C24" s="140" t="s">
        <v>224</v>
      </c>
    </row>
    <row r="25" spans="1:3" x14ac:dyDescent="0.2">
      <c r="A25" s="139" t="s">
        <v>255</v>
      </c>
      <c r="B25" s="140" t="s">
        <v>256</v>
      </c>
      <c r="C25" s="140" t="s">
        <v>256</v>
      </c>
    </row>
    <row r="26" spans="1:3" x14ac:dyDescent="0.2">
      <c r="A26" s="139" t="s">
        <v>257</v>
      </c>
      <c r="B26" s="139" t="s">
        <v>227</v>
      </c>
      <c r="C26" s="139" t="s">
        <v>228</v>
      </c>
    </row>
    <row r="27" spans="1:3" x14ac:dyDescent="0.2">
      <c r="A27" s="139" t="s">
        <v>258</v>
      </c>
      <c r="B27" s="139" t="s">
        <v>227</v>
      </c>
      <c r="C27" s="139" t="s">
        <v>228</v>
      </c>
    </row>
    <row r="28" spans="1:3" x14ac:dyDescent="0.2">
      <c r="A28" s="139" t="s">
        <v>259</v>
      </c>
      <c r="B28" s="139" t="s">
        <v>227</v>
      </c>
      <c r="C28" s="139" t="s">
        <v>228</v>
      </c>
    </row>
    <row r="29" spans="1:3" x14ac:dyDescent="0.2">
      <c r="A29" s="139" t="s">
        <v>260</v>
      </c>
      <c r="B29" s="139" t="s">
        <v>227</v>
      </c>
      <c r="C29" s="139" t="s">
        <v>228</v>
      </c>
    </row>
    <row r="30" spans="1:3" x14ac:dyDescent="0.2">
      <c r="A30" s="139" t="s">
        <v>261</v>
      </c>
      <c r="B30" s="139" t="s">
        <v>227</v>
      </c>
      <c r="C30" s="139" t="s">
        <v>228</v>
      </c>
    </row>
    <row r="31" spans="1:3" x14ac:dyDescent="0.2">
      <c r="A31" s="139" t="s">
        <v>262</v>
      </c>
      <c r="B31" s="139" t="s">
        <v>227</v>
      </c>
      <c r="C31" s="139" t="s">
        <v>228</v>
      </c>
    </row>
    <row r="32" spans="1:3" x14ac:dyDescent="0.2">
      <c r="A32" s="139" t="s">
        <v>263</v>
      </c>
      <c r="B32" s="139" t="s">
        <v>264</v>
      </c>
      <c r="C32" s="139" t="s">
        <v>264</v>
      </c>
    </row>
    <row r="33" spans="1:3" x14ac:dyDescent="0.2">
      <c r="A33" s="139" t="s">
        <v>265</v>
      </c>
      <c r="B33" s="139" t="s">
        <v>266</v>
      </c>
      <c r="C33" s="140" t="s">
        <v>224</v>
      </c>
    </row>
    <row r="34" spans="1:3" x14ac:dyDescent="0.2">
      <c r="A34" s="139" t="s">
        <v>267</v>
      </c>
      <c r="B34" s="139" t="s">
        <v>227</v>
      </c>
      <c r="C34" s="139" t="s">
        <v>228</v>
      </c>
    </row>
    <row r="35" spans="1:3" x14ac:dyDescent="0.2">
      <c r="A35" s="139" t="s">
        <v>268</v>
      </c>
      <c r="B35" s="139" t="s">
        <v>227</v>
      </c>
      <c r="C35" s="139" t="s">
        <v>228</v>
      </c>
    </row>
    <row r="36" spans="1:3" x14ac:dyDescent="0.2">
      <c r="A36" s="139" t="s">
        <v>269</v>
      </c>
      <c r="B36" s="139" t="s">
        <v>227</v>
      </c>
      <c r="C36" s="139" t="s">
        <v>228</v>
      </c>
    </row>
    <row r="37" spans="1:3" x14ac:dyDescent="0.2">
      <c r="A37" s="142" t="s">
        <v>270</v>
      </c>
      <c r="B37" s="139" t="s">
        <v>227</v>
      </c>
      <c r="C37" s="139" t="s">
        <v>228</v>
      </c>
    </row>
    <row r="38" spans="1:3" x14ac:dyDescent="0.2">
      <c r="A38" s="139" t="s">
        <v>271</v>
      </c>
      <c r="B38" s="139" t="s">
        <v>227</v>
      </c>
      <c r="C38" s="139" t="s">
        <v>228</v>
      </c>
    </row>
    <row r="39" spans="1:3" x14ac:dyDescent="0.2">
      <c r="A39" s="139" t="s">
        <v>272</v>
      </c>
      <c r="B39" s="139" t="s">
        <v>236</v>
      </c>
      <c r="C39" s="140" t="s">
        <v>224</v>
      </c>
    </row>
    <row r="40" spans="1:3" x14ac:dyDescent="0.2">
      <c r="A40" s="139" t="s">
        <v>273</v>
      </c>
      <c r="B40" s="139" t="s">
        <v>274</v>
      </c>
      <c r="C40" s="139" t="s">
        <v>274</v>
      </c>
    </row>
    <row r="41" spans="1:3" x14ac:dyDescent="0.2">
      <c r="A41" s="139" t="s">
        <v>275</v>
      </c>
      <c r="B41" s="139" t="s">
        <v>276</v>
      </c>
      <c r="C41" s="139" t="s">
        <v>276</v>
      </c>
    </row>
    <row r="42" spans="1:3" x14ac:dyDescent="0.2">
      <c r="A42" s="139" t="s">
        <v>277</v>
      </c>
      <c r="B42" s="139" t="s">
        <v>233</v>
      </c>
      <c r="C42" s="139" t="s">
        <v>233</v>
      </c>
    </row>
    <row r="43" spans="1:3" x14ac:dyDescent="0.2">
      <c r="A43" s="139" t="s">
        <v>278</v>
      </c>
      <c r="B43" s="140" t="s">
        <v>256</v>
      </c>
      <c r="C43" s="140" t="s">
        <v>224</v>
      </c>
    </row>
    <row r="44" spans="1:3" x14ac:dyDescent="0.2">
      <c r="A44" s="139" t="s">
        <v>279</v>
      </c>
      <c r="B44" s="139" t="s">
        <v>280</v>
      </c>
      <c r="C44" s="139" t="s">
        <v>242</v>
      </c>
    </row>
    <row r="45" spans="1:3" x14ac:dyDescent="0.2">
      <c r="A45" s="139" t="s">
        <v>281</v>
      </c>
      <c r="B45" s="139" t="s">
        <v>227</v>
      </c>
      <c r="C45" s="139" t="s">
        <v>228</v>
      </c>
    </row>
    <row r="46" spans="1:3" x14ac:dyDescent="0.2">
      <c r="A46" s="139" t="s">
        <v>282</v>
      </c>
      <c r="B46" s="139" t="s">
        <v>283</v>
      </c>
      <c r="C46" s="139" t="s">
        <v>283</v>
      </c>
    </row>
    <row r="47" spans="1:3" x14ac:dyDescent="0.2">
      <c r="A47" s="139" t="s">
        <v>284</v>
      </c>
      <c r="B47" s="140" t="s">
        <v>224</v>
      </c>
      <c r="C47" s="139" t="s">
        <v>228</v>
      </c>
    </row>
    <row r="48" spans="1:3" x14ac:dyDescent="0.2">
      <c r="A48" s="139" t="s">
        <v>285</v>
      </c>
      <c r="B48" s="139" t="s">
        <v>227</v>
      </c>
      <c r="C48" s="139" t="s">
        <v>228</v>
      </c>
    </row>
    <row r="49" spans="1:3" x14ac:dyDescent="0.2">
      <c r="A49" s="139" t="s">
        <v>286</v>
      </c>
      <c r="B49" s="140" t="s">
        <v>224</v>
      </c>
      <c r="C49" s="139" t="s">
        <v>287</v>
      </c>
    </row>
    <row r="50" spans="1:3" x14ac:dyDescent="0.2">
      <c r="A50" s="139" t="s">
        <v>288</v>
      </c>
      <c r="B50" s="139" t="s">
        <v>227</v>
      </c>
      <c r="C50" s="139" t="s">
        <v>228</v>
      </c>
    </row>
    <row r="51" spans="1:3" x14ac:dyDescent="0.2">
      <c r="A51" s="139" t="s">
        <v>289</v>
      </c>
      <c r="B51" s="139" t="s">
        <v>290</v>
      </c>
      <c r="C51" s="139" t="s">
        <v>291</v>
      </c>
    </row>
    <row r="52" spans="1:3" x14ac:dyDescent="0.2">
      <c r="A52" s="139" t="s">
        <v>292</v>
      </c>
      <c r="B52" s="139" t="s">
        <v>290</v>
      </c>
      <c r="C52" s="139" t="s">
        <v>291</v>
      </c>
    </row>
    <row r="53" spans="1:3" x14ac:dyDescent="0.2">
      <c r="A53" s="139" t="s">
        <v>293</v>
      </c>
      <c r="B53" s="139" t="s">
        <v>290</v>
      </c>
      <c r="C53" s="139" t="s">
        <v>291</v>
      </c>
    </row>
    <row r="54" spans="1:3" x14ac:dyDescent="0.2">
      <c r="A54" s="139" t="s">
        <v>294</v>
      </c>
      <c r="B54" s="139" t="s">
        <v>227</v>
      </c>
      <c r="C54" s="139" t="s">
        <v>228</v>
      </c>
    </row>
    <row r="55" spans="1:3" x14ac:dyDescent="0.2">
      <c r="A55" s="139" t="s">
        <v>295</v>
      </c>
      <c r="B55" s="139" t="s">
        <v>227</v>
      </c>
      <c r="C55" s="139" t="s">
        <v>228</v>
      </c>
    </row>
    <row r="56" spans="1:3" x14ac:dyDescent="0.2">
      <c r="A56" s="139" t="s">
        <v>296</v>
      </c>
      <c r="B56" s="139" t="s">
        <v>227</v>
      </c>
      <c r="C56" s="139" t="s">
        <v>228</v>
      </c>
    </row>
    <row r="57" spans="1:3" x14ac:dyDescent="0.2">
      <c r="A57" s="139" t="s">
        <v>297</v>
      </c>
      <c r="B57" s="139" t="s">
        <v>227</v>
      </c>
      <c r="C57" s="139" t="s">
        <v>228</v>
      </c>
    </row>
    <row r="58" spans="1:3" x14ac:dyDescent="0.2">
      <c r="A58" s="139" t="s">
        <v>298</v>
      </c>
      <c r="B58" s="139" t="s">
        <v>227</v>
      </c>
      <c r="C58" s="139" t="s">
        <v>228</v>
      </c>
    </row>
    <row r="59" spans="1:3" x14ac:dyDescent="0.2">
      <c r="A59" s="139" t="s">
        <v>299</v>
      </c>
      <c r="B59" s="139" t="s">
        <v>227</v>
      </c>
      <c r="C59" s="139" t="s">
        <v>228</v>
      </c>
    </row>
    <row r="60" spans="1:3" x14ac:dyDescent="0.2">
      <c r="A60" s="139" t="s">
        <v>300</v>
      </c>
      <c r="B60" s="139" t="s">
        <v>227</v>
      </c>
      <c r="C60" s="139" t="s">
        <v>228</v>
      </c>
    </row>
    <row r="61" spans="1:3" x14ac:dyDescent="0.2">
      <c r="A61" s="142" t="s">
        <v>301</v>
      </c>
      <c r="B61" s="139" t="s">
        <v>227</v>
      </c>
      <c r="C61" s="139" t="s">
        <v>228</v>
      </c>
    </row>
    <row r="62" spans="1:3" x14ac:dyDescent="0.2">
      <c r="A62" s="142" t="s">
        <v>302</v>
      </c>
      <c r="B62" s="140" t="s">
        <v>224</v>
      </c>
      <c r="C62" s="139" t="s">
        <v>228</v>
      </c>
    </row>
    <row r="63" spans="1:3" x14ac:dyDescent="0.2">
      <c r="A63" s="142" t="s">
        <v>303</v>
      </c>
      <c r="B63" s="140" t="s">
        <v>224</v>
      </c>
      <c r="C63" s="139" t="s">
        <v>228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1390 Expense Form</vt:lpstr>
      <vt:lpstr>Duplicate Housing Tab</vt:lpstr>
      <vt:lpstr>Document Requirements</vt:lpstr>
      <vt:lpstr>Paystub Descriptions</vt:lpstr>
      <vt:lpstr>COL</vt:lpstr>
      <vt:lpstr>'1390 Expense Form'!Print_Area</vt:lpstr>
      <vt:lpstr>'Duplicate Housing Tab'!Print_Area</vt:lpstr>
    </vt:vector>
  </TitlesOfParts>
  <Company>GMAC Mortgage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Reed</dc:creator>
  <cp:lastModifiedBy>Louise Huskins</cp:lastModifiedBy>
  <cp:lastPrinted>2015-01-29T00:00:44Z</cp:lastPrinted>
  <dcterms:created xsi:type="dcterms:W3CDTF">2007-02-08T19:21:51Z</dcterms:created>
  <dcterms:modified xsi:type="dcterms:W3CDTF">2015-09-14T17:46:34Z</dcterms:modified>
</cp:coreProperties>
</file>